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Trzni2,4 - Oprava bytu č.4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'Trzni2,4 - Oprava bytu č.4'!$C$4:$J$76,'Trzni2,4 - Oprava bytu č.4'!$C$82:$J$118,'Trzni2,4 - Oprava bytu č.4'!$C$124:$K$306</definedName>
    <definedName function="false" hidden="false" localSheetId="1" name="_xlnm.Print_Titles" vbProcedure="false">'Trzni2,4 - Oprava bytu č.4'!$134:$134</definedName>
    <definedName function="false" hidden="true" localSheetId="1" name="_xlnm._FilterDatabase" vbProcedure="false">'Trzni2,4 - Oprava bytu č.4'!$C$134:$K$306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<sst xmlns="http://schemas.openxmlformats.org/spreadsheetml/2006/main" count="2183" uniqueCount="626">
  <si>
    <t xml:space="preserve">Export Komplet</t>
  </si>
  <si>
    <t xml:space="preserve">2.0</t>
  </si>
  <si>
    <t xml:space="preserve">False</t>
  </si>
  <si>
    <t xml:space="preserve">{dca078b2-3104-42a0-98d8-5d47240d8dc4}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</si>
  <si>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</si>
  <si>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</si>
  <si>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</si>
  <si>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</si>
  <si>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</si>
  <si>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</si>
  <si>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</si>
  <si>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</si>
  <si>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</si>
  <si>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Trzni2,4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</si>
  <si>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</si>
  <si>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</si>
  <si>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č.4</t>
  </si>
  <si>
    <t xml:space="preserve">KSO:</t>
  </si>
  <si>
    <t xml:space="preserve">CC-CZ:</t>
  </si>
  <si>
    <t xml:space="preserve">Místo:</t>
  </si>
  <si>
    <t xml:space="preserve">Tržní 2, Brno</t>
  </si>
  <si>
    <t xml:space="preserve">Datum:</t>
  </si>
  <si>
    <t xml:space="preserve">31. 5. 2021</t>
  </si>
  <si>
    <t xml:space="preserve">Zadavatel:</t>
  </si>
  <si>
    <t xml:space="preserve">IČ:</t>
  </si>
  <si>
    <t xml:space="preserve">MMB,OSM,Husova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</si>
  <si>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</si>
  <si>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</si>
  <si>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</si>
  <si>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</si>
  <si>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</si>
  <si>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</si>
  <si>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</si>
  <si>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</si>
  <si>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</si>
  <si>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</si>
  <si>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</si>
  <si>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</si>
  <si>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</si>
  <si>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</si>
  <si>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</si>
  <si>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</si>
  <si>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</si>
  <si>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</si>
  <si>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</si>
  <si>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</si>
  <si>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</si>
  <si>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</si>
  <si>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</si>
  <si>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</si>
  <si>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</si>
  <si>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</si>
  <si>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</si>
  <si>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</si>
  <si>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</si>
  <si>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</si>
  <si>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</si>
  <si>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</si>
  <si>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</si>
  <si>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</si>
  <si>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</si>
  <si>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</si>
  <si>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</si>
  <si>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</si>
  <si>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</si>
  <si>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</si>
  <si>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</si>
  <si>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</si>
  <si>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</si>
  <si>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</si>
  <si>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</si>
  <si>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</si>
  <si>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</si>
  <si>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</si>
  <si>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</si>
  <si>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</si>
  <si>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</si>
  <si>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</si>
  <si>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</si>
  <si>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</si>
  <si>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</si>
  <si>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</si>
  <si>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</si>
  <si>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</si>
  <si>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</si>
  <si>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</si>
  <si>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</si>
  <si>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</si>
  <si>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</si>
  <si>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</si>
  <si>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</si>
  <si>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</si>
  <si>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</si>
  <si>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</si>
  <si>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</si>
  <si>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</si>
  <si>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</si>
  <si>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</si>
  <si>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</si>
  <si>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</si>
  <si>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</si>
  <si>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</si>
  <si>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</si>
  <si>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</si>
  <si>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</si>
  <si>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</si>
  <si>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</si>
  <si>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</si>
  <si>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</si>
  <si>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</si>
  <si>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</si>
  <si>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</si>
  <si>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</si>
  <si>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</si>
  <si>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</si>
  <si>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</si>
  <si>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</si>
  <si>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</si>
  <si>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</si>
  <si>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</si>
  <si>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</si>
  <si>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</si>
  <si>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</si>
  <si>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</si>
  <si>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</si>
  <si>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</si>
  <si>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</si>
  <si>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</si>
  <si>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</si>
  <si>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</si>
  <si>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</si>
  <si>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</si>
  <si>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</si>
  <si>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1277481235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</si>
  <si>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</si>
  <si>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</si>
  <si>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</si>
  <si>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10%</t>
  </si>
  <si>
    <t xml:space="preserve">m2</t>
  </si>
  <si>
    <t xml:space="preserve">CS ÚRS 2021 01</t>
  </si>
  <si>
    <t xml:space="preserve">699563345</t>
  </si>
  <si>
    <t xml:space="preserve">VV</t>
  </si>
  <si>
    <t xml:space="preserve">6,41+0,95+3,62+17,62</t>
  </si>
  <si>
    <t xml:space="preserve">3</t>
  </si>
  <si>
    <t xml:space="preserve">612311131</t>
  </si>
  <si>
    <t xml:space="preserve">Potažení vnitřních stěn vápenným štukem tloušťky do 3 mm</t>
  </si>
  <si>
    <t xml:space="preserve">1292647673</t>
  </si>
  <si>
    <t xml:space="preserve">(1,4+3,0+4,85+1,2+1,4+5,15)*2,65-0,8*2-0,8*2,3-1,0*1,6</t>
  </si>
  <si>
    <t xml:space="preserve">(2,3*2+0,8+1+1,6*2)*0,2</t>
  </si>
  <si>
    <t xml:space="preserve">Součet</t>
  </si>
  <si>
    <t xml:space="preserve">612325422</t>
  </si>
  <si>
    <t xml:space="preserve">Oprava vnitřní vápenocementové štukové omítky stěn v rozsahu plochy do 30%</t>
  </si>
  <si>
    <t xml:space="preserve">-302626845</t>
  </si>
  <si>
    <t xml:space="preserve">"předsín"(2,4+4,4)*2,65*2</t>
  </si>
  <si>
    <t xml:space="preserve">"koupelna"(2,4+1,6)*2*2,65</t>
  </si>
  <si>
    <t xml:space="preserve">"WC"(1,2+0,9)*2*2,65</t>
  </si>
  <si>
    <t xml:space="preserve">"pokoj+kuch"(1,4+3,0+4,85+1,2+1,4+5,15)*2,65</t>
  </si>
  <si>
    <t xml:space="preserve">Mezisoučet</t>
  </si>
  <si>
    <t xml:space="preserve">-(0,7*2,0*4+0,9*2,0+0,8*2,0*2+1*1,6+0,8*2,3)</t>
  </si>
  <si>
    <t xml:space="preserve">(2,3*2+0,9+1,6*2+1,0)*0,2</t>
  </si>
  <si>
    <t xml:space="preserve">5</t>
  </si>
  <si>
    <t xml:space="preserve">619991011</t>
  </si>
  <si>
    <t xml:space="preserve">Obalení konstrukcí a prvků fólií přilepenou lepící páskou</t>
  </si>
  <si>
    <t xml:space="preserve">-1654286422</t>
  </si>
  <si>
    <t xml:space="preserve">1*1,6+0,8*2,3</t>
  </si>
  <si>
    <t xml:space="preserve">622531011R</t>
  </si>
  <si>
    <t xml:space="preserve">Tenkovrstvá silikonová zrnitá omítka tl. 1,5 mm včetně penetrace vnějších stěn-podobná jako stávající</t>
  </si>
  <si>
    <t xml:space="preserve">-1901512193</t>
  </si>
  <si>
    <t xml:space="preserve">7</t>
  </si>
  <si>
    <t xml:space="preserve">642-pc 1</t>
  </si>
  <si>
    <t xml:space="preserve">Oprava poškozené vnější omítky na balkoně cca 3,3m2</t>
  </si>
  <si>
    <t xml:space="preserve">-798131117</t>
  </si>
  <si>
    <t xml:space="preserve">8</t>
  </si>
  <si>
    <t xml:space="preserve">642-pc 2</t>
  </si>
  <si>
    <t xml:space="preserve">Zapravení děr v obkladech</t>
  </si>
  <si>
    <t xml:space="preserve">1729883006</t>
  </si>
  <si>
    <t xml:space="preserve">9</t>
  </si>
  <si>
    <t xml:space="preserve">Ostatní konstrukce a práce, bourání</t>
  </si>
  <si>
    <t xml:space="preserve">952901111R</t>
  </si>
  <si>
    <t xml:space="preserve">Hygienické vyčištění budov bytové a občanské výstavby při výšce podlaží do 4 m</t>
  </si>
  <si>
    <t xml:space="preserve">332076741</t>
  </si>
  <si>
    <t xml:space="preserve">10</t>
  </si>
  <si>
    <t xml:space="preserve">952-pc 1</t>
  </si>
  <si>
    <t xml:space="preserve">Odvoz a likvidace, háčků a šrouby,světel,kuchyňské linky, digestoře</t>
  </si>
  <si>
    <t xml:space="preserve">-1812098235</t>
  </si>
  <si>
    <t xml:space="preserve">11</t>
  </si>
  <si>
    <t xml:space="preserve">952-pc 2</t>
  </si>
  <si>
    <t xml:space="preserve">Vyčistit vanu včetně sifonu,zapravení poškozeného smaltu </t>
  </si>
  <si>
    <t xml:space="preserve">2072260255</t>
  </si>
  <si>
    <t xml:space="preserve">12</t>
  </si>
  <si>
    <t xml:space="preserve">952-pc 2a</t>
  </si>
  <si>
    <t xml:space="preserve">Vyčistit umyvadlo včetně sifonu </t>
  </si>
  <si>
    <t xml:space="preserve">37346605</t>
  </si>
  <si>
    <t xml:space="preserve">13</t>
  </si>
  <si>
    <t xml:space="preserve">952-pc 3</t>
  </si>
  <si>
    <t xml:space="preserve">Umytí dlažby a obklady,zapravení spar-  na WC a v koupelně</t>
  </si>
  <si>
    <t xml:space="preserve">hod</t>
  </si>
  <si>
    <t xml:space="preserve">1027871554</t>
  </si>
  <si>
    <t xml:space="preserve">14</t>
  </si>
  <si>
    <t xml:space="preserve">968-pc 4</t>
  </si>
  <si>
    <t xml:space="preserve">Vyvěšení vnitřních dveří  a odvoz </t>
  </si>
  <si>
    <t xml:space="preserve">kus</t>
  </si>
  <si>
    <t xml:space="preserve">441174313</t>
  </si>
  <si>
    <t xml:space="preserve">968-pc 5</t>
  </si>
  <si>
    <t xml:space="preserve">Umýt vchodové dveře,výměna kování,klika-koule, bezpečnostní zámek</t>
  </si>
  <si>
    <t xml:space="preserve">-243021770</t>
  </si>
  <si>
    <t xml:space="preserve">16</t>
  </si>
  <si>
    <t xml:space="preserve">968-pc 6</t>
  </si>
  <si>
    <t xml:space="preserve">Výměna poštovní schránky</t>
  </si>
  <si>
    <t xml:space="preserve">499023602</t>
  </si>
  <si>
    <t xml:space="preserve">17</t>
  </si>
  <si>
    <t xml:space="preserve">968-pc 7</t>
  </si>
  <si>
    <t xml:space="preserve">Výměna petlice na sklepní koji</t>
  </si>
  <si>
    <t xml:space="preserve">2094838621</t>
  </si>
  <si>
    <t xml:space="preserve">18</t>
  </si>
  <si>
    <t xml:space="preserve">978011121</t>
  </si>
  <si>
    <t xml:space="preserve">Otlučení (osekání) vnitřní vápenné nebo vápenocementové omítky stropů v rozsahu do 10 %</t>
  </si>
  <si>
    <t xml:space="preserve">2076060242</t>
  </si>
  <si>
    <t xml:space="preserve">28,6</t>
  </si>
  <si>
    <t xml:space="preserve">19</t>
  </si>
  <si>
    <t xml:space="preserve">978013141</t>
  </si>
  <si>
    <t xml:space="preserve">Otlučení (osekání) vnitřní vápenné nebo vápenocementové omítky stěn v rozsahu do 30 %</t>
  </si>
  <si>
    <t xml:space="preserve">1161769391</t>
  </si>
  <si>
    <t xml:space="preserve">997</t>
  </si>
  <si>
    <t xml:space="preserve">Přesun sutě</t>
  </si>
  <si>
    <t xml:space="preserve">20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</si>
  <si>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</si>
  <si>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</si>
  <si>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</si>
  <si>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-533498921</t>
  </si>
  <si>
    <t xml:space="preserve">997013501</t>
  </si>
  <si>
    <t xml:space="preserve">Odvoz suti a vybouraných hmot na skládku nebo meziskládku do 1 km se složením</t>
  </si>
  <si>
    <t xml:space="preserve">2035748591</t>
  </si>
  <si>
    <t xml:space="preserve">22</t>
  </si>
  <si>
    <t xml:space="preserve">997013509</t>
  </si>
  <si>
    <t xml:space="preserve">Příplatek k odvozu suti a vybouraných hmot na skládku ZKD 1 km přes 1 km</t>
  </si>
  <si>
    <t xml:space="preserve">-207675916</t>
  </si>
  <si>
    <t xml:space="preserve">2,262*24 'Přepočtené koeficientem množství</t>
  </si>
  <si>
    <t xml:space="preserve">23</t>
  </si>
  <si>
    <t xml:space="preserve">997013601</t>
  </si>
  <si>
    <t xml:space="preserve">Poplatek za uložení na skládce (skládkovné) stavebního odpadu </t>
  </si>
  <si>
    <t xml:space="preserve">-61719556</t>
  </si>
  <si>
    <t xml:space="preserve">998</t>
  </si>
  <si>
    <t xml:space="preserve">Přesun hmot</t>
  </si>
  <si>
    <t xml:space="preserve">24</t>
  </si>
  <si>
    <t xml:space="preserve">998018002</t>
  </si>
  <si>
    <t xml:space="preserve">Přesun hmot ruční pro budovy v do 12 m</t>
  </si>
  <si>
    <t xml:space="preserve">-744576742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</si>
  <si>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</si>
  <si>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</si>
  <si>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</si>
  <si>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</si>
  <si>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25</t>
  </si>
  <si>
    <t xml:space="preserve">7221-pc2</t>
  </si>
  <si>
    <t xml:space="preserve">Kontrola funkčnosti uzávěru teplé a stadené vody-případná výměna</t>
  </si>
  <si>
    <t xml:space="preserve">230287965</t>
  </si>
  <si>
    <t xml:space="preserve">26</t>
  </si>
  <si>
    <t xml:space="preserve">998722202</t>
  </si>
  <si>
    <t xml:space="preserve">Přesun hmot procentní pro vnitřní vodovod v objektech v do 12 m</t>
  </si>
  <si>
    <t xml:space="preserve">%</t>
  </si>
  <si>
    <t xml:space="preserve">803771346</t>
  </si>
  <si>
    <t xml:space="preserve">725</t>
  </si>
  <si>
    <t xml:space="preserve">Zdravotechnika - zařizovací předměty</t>
  </si>
  <si>
    <t xml:space="preserve">27</t>
  </si>
  <si>
    <t xml:space="preserve">725-pc 0</t>
  </si>
  <si>
    <t xml:space="preserve">Vyčištění závěsného WC, oprava-záchod protíká</t>
  </si>
  <si>
    <t xml:space="preserve">soubor</t>
  </si>
  <si>
    <t xml:space="preserve">1238963457</t>
  </si>
  <si>
    <t xml:space="preserve">28</t>
  </si>
  <si>
    <t xml:space="preserve">725310823</t>
  </si>
  <si>
    <t xml:space="preserve">Demontáž dřez jednoduchý vestavěný v kuchyňských sestavách bez výtokových armatur</t>
  </si>
  <si>
    <t xml:space="preserve">2018734177</t>
  </si>
  <si>
    <t xml:space="preserve">29</t>
  </si>
  <si>
    <t xml:space="preserve">7256-pc 1</t>
  </si>
  <si>
    <t xml:space="preserve">Vyřazení sporáku na základě vyřazovacího protokolu, následná likvidace sporáku</t>
  </si>
  <si>
    <t xml:space="preserve">837778507</t>
  </si>
  <si>
    <t xml:space="preserve">30</t>
  </si>
  <si>
    <t xml:space="preserve">725820801</t>
  </si>
  <si>
    <t xml:space="preserve">Demontáž baterie nástěnné do G 3 / 4</t>
  </si>
  <si>
    <t xml:space="preserve">-1186144680</t>
  </si>
  <si>
    <t xml:space="preserve">31</t>
  </si>
  <si>
    <t xml:space="preserve">725820802</t>
  </si>
  <si>
    <t xml:space="preserve">Demontáž baterie stojánkové do jednoho otvoru</t>
  </si>
  <si>
    <t xml:space="preserve">1211308920</t>
  </si>
  <si>
    <t xml:space="preserve">32</t>
  </si>
  <si>
    <t xml:space="preserve">725821325</t>
  </si>
  <si>
    <t xml:space="preserve">Baterie dřezová stojánková páková s otáčivým kulatým ústím a délkou ramínka 220 mm</t>
  </si>
  <si>
    <t xml:space="preserve">-314521115</t>
  </si>
  <si>
    <t xml:space="preserve">33</t>
  </si>
  <si>
    <t xml:space="preserve">725822611</t>
  </si>
  <si>
    <t xml:space="preserve">Baterie umyvadlová stojánková páková bez výpusti</t>
  </si>
  <si>
    <t xml:space="preserve">-1628331616</t>
  </si>
  <si>
    <t xml:space="preserve">34</t>
  </si>
  <si>
    <t xml:space="preserve">725831313</t>
  </si>
  <si>
    <t xml:space="preserve">Baterie vanová nástěnná páková s příslušenstvím a pohyblivým držákem</t>
  </si>
  <si>
    <t xml:space="preserve">-2001678364</t>
  </si>
  <si>
    <t xml:space="preserve">35</t>
  </si>
  <si>
    <t xml:space="preserve">998725202</t>
  </si>
  <si>
    <t xml:space="preserve">Přesun hmot procentní pro zařizovací předměty v objektech v do 12 m</t>
  </si>
  <si>
    <t xml:space="preserve">1162667730</t>
  </si>
  <si>
    <t xml:space="preserve">734</t>
  </si>
  <si>
    <t xml:space="preserve">Ústřední vytápění - armatury</t>
  </si>
  <si>
    <t xml:space="preserve">36</t>
  </si>
  <si>
    <t xml:space="preserve">734221682</t>
  </si>
  <si>
    <t xml:space="preserve">Výměna -termostatická hlavice kapalinová PN 10 do 110°C otopných těles VK</t>
  </si>
  <si>
    <t xml:space="preserve">-461682963</t>
  </si>
  <si>
    <t xml:space="preserve">37</t>
  </si>
  <si>
    <t xml:space="preserve">998734202</t>
  </si>
  <si>
    <t xml:space="preserve">Přesun hmot procentní pro armatury v objektech v do 12 m</t>
  </si>
  <si>
    <t xml:space="preserve">1473043565</t>
  </si>
  <si>
    <t xml:space="preserve">735</t>
  </si>
  <si>
    <t xml:space="preserve">Ústřední vytápění - otopná tělesa</t>
  </si>
  <si>
    <t xml:space="preserve">38</t>
  </si>
  <si>
    <t xml:space="preserve">735111810R</t>
  </si>
  <si>
    <t xml:space="preserve">Demontáž otopného tělesa -žebřík v koupelně</t>
  </si>
  <si>
    <t xml:space="preserve">-1278268437</t>
  </si>
  <si>
    <t xml:space="preserve">39</t>
  </si>
  <si>
    <t xml:space="preserve">735164522</t>
  </si>
  <si>
    <t xml:space="preserve">Montáž otopného tělesa  na stěny výšky tělesa přes 1340 mm-místnost č.2</t>
  </si>
  <si>
    <t xml:space="preserve">1119005045</t>
  </si>
  <si>
    <t xml:space="preserve">40</t>
  </si>
  <si>
    <t xml:space="preserve">M</t>
  </si>
  <si>
    <t xml:space="preserve">54153050</t>
  </si>
  <si>
    <t xml:space="preserve">těleso trubkové -stejné jako původní</t>
  </si>
  <si>
    <t xml:space="preserve">684743154</t>
  </si>
  <si>
    <t xml:space="preserve">41</t>
  </si>
  <si>
    <t xml:space="preserve">735191905</t>
  </si>
  <si>
    <t xml:space="preserve">Odvzdušnění otopných těles</t>
  </si>
  <si>
    <t xml:space="preserve">1011305110</t>
  </si>
  <si>
    <t xml:space="preserve">42</t>
  </si>
  <si>
    <t xml:space="preserve">735191910</t>
  </si>
  <si>
    <t xml:space="preserve">Napuštění vody do otopných těles</t>
  </si>
  <si>
    <t xml:space="preserve">-866877525</t>
  </si>
  <si>
    <t xml:space="preserve">43</t>
  </si>
  <si>
    <t xml:space="preserve">735494811</t>
  </si>
  <si>
    <t xml:space="preserve">Vypuštění vody z otopných těles</t>
  </si>
  <si>
    <t xml:space="preserve">-805038037</t>
  </si>
  <si>
    <t xml:space="preserve">44</t>
  </si>
  <si>
    <t xml:space="preserve">735890802</t>
  </si>
  <si>
    <t xml:space="preserve">Přemístění demontovaného otopného tělesa vodorovně 100 m v objektech výšky přes 6 do 12 m</t>
  </si>
  <si>
    <t xml:space="preserve">-1924661895</t>
  </si>
  <si>
    <t xml:space="preserve">45</t>
  </si>
  <si>
    <t xml:space="preserve">735-Pc 1</t>
  </si>
  <si>
    <t xml:space="preserve">Očištění otopného tělesa-m.č.1 a 4</t>
  </si>
  <si>
    <t xml:space="preserve">-1203549744</t>
  </si>
  <si>
    <t xml:space="preserve">46</t>
  </si>
  <si>
    <t xml:space="preserve">998735202</t>
  </si>
  <si>
    <t xml:space="preserve">Přesun hmot procentní pro otopná tělesa v objektech v do 12 m</t>
  </si>
  <si>
    <t xml:space="preserve">-2106730876</t>
  </si>
  <si>
    <t xml:space="preserve">741</t>
  </si>
  <si>
    <t xml:space="preserve">Elektroinstalace - silnoproud</t>
  </si>
  <si>
    <t xml:space="preserve">47</t>
  </si>
  <si>
    <t xml:space="preserve">741330335</t>
  </si>
  <si>
    <t xml:space="preserve">Montáž ovladač tlačítkový vestavný-objímka se žárovkou</t>
  </si>
  <si>
    <t xml:space="preserve">-1554639646</t>
  </si>
  <si>
    <t xml:space="preserve">48</t>
  </si>
  <si>
    <t xml:space="preserve">34512200</t>
  </si>
  <si>
    <t xml:space="preserve">objímka žárovky E14 svorcová 1253-040 termoplast</t>
  </si>
  <si>
    <t xml:space="preserve">1297608897</t>
  </si>
  <si>
    <t xml:space="preserve">49</t>
  </si>
  <si>
    <t xml:space="preserve">34774102</t>
  </si>
  <si>
    <t xml:space="preserve">žárovka LED E27 6W</t>
  </si>
  <si>
    <t xml:space="preserve">1139996110</t>
  </si>
  <si>
    <t xml:space="preserve">50</t>
  </si>
  <si>
    <t xml:space="preserve">741370002</t>
  </si>
  <si>
    <t xml:space="preserve">Montáž svítidlo žárovkové bytové stropní přisazené 1 zdroj se sklem</t>
  </si>
  <si>
    <t xml:space="preserve">1771676808</t>
  </si>
  <si>
    <t xml:space="preserve">51</t>
  </si>
  <si>
    <t xml:space="preserve">348212</t>
  </si>
  <si>
    <t xml:space="preserve">svítidlo bytové žárovkové stropní včetně světelného zdroje a recykl.poplatku</t>
  </si>
  <si>
    <t xml:space="preserve">-596072739</t>
  </si>
  <si>
    <t xml:space="preserve">52</t>
  </si>
  <si>
    <t xml:space="preserve">741810001</t>
  </si>
  <si>
    <t xml:space="preserve">Celková prohlídka elektrického rozvodu a zařízení do 100 000,- Kč vč.revizní zprávy</t>
  </si>
  <si>
    <t xml:space="preserve">1111901547</t>
  </si>
  <si>
    <t xml:space="preserve">53</t>
  </si>
  <si>
    <t xml:space="preserve">7419-pc 1</t>
  </si>
  <si>
    <t xml:space="preserve">D+M zásuvková lišta do kuchyňské linky</t>
  </si>
  <si>
    <t xml:space="preserve">791758877</t>
  </si>
  <si>
    <t xml:space="preserve">54</t>
  </si>
  <si>
    <t xml:space="preserve">7419-pc 2</t>
  </si>
  <si>
    <t xml:space="preserve">D+M osvětlení kuchyňské linky pod horníma skříňkama</t>
  </si>
  <si>
    <t xml:space="preserve">-667891091</t>
  </si>
  <si>
    <t xml:space="preserve">55</t>
  </si>
  <si>
    <t xml:space="preserve">7419-pc 3</t>
  </si>
  <si>
    <t xml:space="preserve">Drobný pomocný instalační materiál (objímky, svorky, sádra, aj.)</t>
  </si>
  <si>
    <t xml:space="preserve">654804344</t>
  </si>
  <si>
    <t xml:space="preserve">56</t>
  </si>
  <si>
    <t xml:space="preserve">7419-pc 4</t>
  </si>
  <si>
    <t xml:space="preserve">Výměna vypínače, dvojzásuvky,zásuvky</t>
  </si>
  <si>
    <t xml:space="preserve">838409522</t>
  </si>
  <si>
    <t xml:space="preserve">57</t>
  </si>
  <si>
    <t xml:space="preserve">7419-pc 7</t>
  </si>
  <si>
    <t xml:space="preserve">Vyčištění ostatních- vypínače, dvojzásuvky,zásuvky,internetu,televize</t>
  </si>
  <si>
    <t xml:space="preserve">-1961453339</t>
  </si>
  <si>
    <t xml:space="preserve">58</t>
  </si>
  <si>
    <t xml:space="preserve">7420-pc 5</t>
  </si>
  <si>
    <t xml:space="preserve">Likvidace demontovaného elektroodpadu</t>
  </si>
  <si>
    <t xml:space="preserve">-1981647205</t>
  </si>
  <si>
    <t xml:space="preserve">59</t>
  </si>
  <si>
    <t xml:space="preserve">7420-pc 6</t>
  </si>
  <si>
    <t xml:space="preserve">Dodávka a montáž el.sporáku</t>
  </si>
  <si>
    <t xml:space="preserve">1461325882</t>
  </si>
  <si>
    <t xml:space="preserve">60</t>
  </si>
  <si>
    <t xml:space="preserve">998741202</t>
  </si>
  <si>
    <t xml:space="preserve">Přesun hmot procentní pro silnoproud v objektech v do 12 m</t>
  </si>
  <si>
    <t xml:space="preserve">1239342874</t>
  </si>
  <si>
    <t xml:space="preserve">742</t>
  </si>
  <si>
    <t xml:space="preserve">Elektroinstalace - slaboproud</t>
  </si>
  <si>
    <t xml:space="preserve">61</t>
  </si>
  <si>
    <t xml:space="preserve">742310006</t>
  </si>
  <si>
    <t xml:space="preserve">Montáž domácího nástěnného  telefonu</t>
  </si>
  <si>
    <t xml:space="preserve">CS ÚRS 2020 01</t>
  </si>
  <si>
    <t xml:space="preserve">-2068262204</t>
  </si>
  <si>
    <t xml:space="preserve">62</t>
  </si>
  <si>
    <t xml:space="preserve">38226805</t>
  </si>
  <si>
    <t xml:space="preserve">přístroj telefonní domácí s bzučákem</t>
  </si>
  <si>
    <t xml:space="preserve">-1882709208</t>
  </si>
  <si>
    <t xml:space="preserve">63</t>
  </si>
  <si>
    <t xml:space="preserve">742310806</t>
  </si>
  <si>
    <t xml:space="preserve">Demontáž domácího nástěnného telefonu</t>
  </si>
  <si>
    <t xml:space="preserve">-584213192</t>
  </si>
  <si>
    <t xml:space="preserve">64</t>
  </si>
  <si>
    <t xml:space="preserve">998742202</t>
  </si>
  <si>
    <t xml:space="preserve">Přesun hmot procentní pro slaboproud v objektech v do 12 m</t>
  </si>
  <si>
    <t xml:space="preserve">-407705672</t>
  </si>
  <si>
    <t xml:space="preserve">766</t>
  </si>
  <si>
    <t xml:space="preserve">Konstrukce truhlářské</t>
  </si>
  <si>
    <t xml:space="preserve">65</t>
  </si>
  <si>
    <t xml:space="preserve">766660001</t>
  </si>
  <si>
    <t xml:space="preserve">Montáž dveřních křídel otvíravých jednokřídlových š do 0,8 m do ocelové zárubně</t>
  </si>
  <si>
    <t xml:space="preserve">1552305079</t>
  </si>
  <si>
    <t xml:space="preserve">66</t>
  </si>
  <si>
    <t xml:space="preserve">61162014R1</t>
  </si>
  <si>
    <t xml:space="preserve">dveře jednokřídlé fóliový prosklené bílé  800x1970mm včetně kování,klik a zámku- nutno přeměřit na stavbě</t>
  </si>
  <si>
    <t xml:space="preserve">-1240284925</t>
  </si>
  <si>
    <t xml:space="preserve">67</t>
  </si>
  <si>
    <t xml:space="preserve">61162014R3</t>
  </si>
  <si>
    <t xml:space="preserve">dveře jednokřídlé fóliový plné bílé  700x1970mm včetně kování,klik ,větrací mřížky,zámku (WC) nutno přeměřit na stavbě</t>
  </si>
  <si>
    <t xml:space="preserve">-1381230922</t>
  </si>
  <si>
    <t xml:space="preserve">68</t>
  </si>
  <si>
    <t xml:space="preserve">61162014R4</t>
  </si>
  <si>
    <t xml:space="preserve">dveře jednokřídlé fóliový plné bílé  700x1970mm včetně kování,klik ,větrací mřížkya zámku (koupelna) nutno přeměřit na stavbě</t>
  </si>
  <si>
    <t xml:space="preserve">-358165287</t>
  </si>
  <si>
    <t xml:space="preserve">69</t>
  </si>
  <si>
    <t xml:space="preserve">766662811</t>
  </si>
  <si>
    <t xml:space="preserve">Demontáž dveřních prahů u dveří jednokřídlových k opětovnému použití</t>
  </si>
  <si>
    <t xml:space="preserve">1364348646</t>
  </si>
  <si>
    <t xml:space="preserve">70</t>
  </si>
  <si>
    <t xml:space="preserve">766695213</t>
  </si>
  <si>
    <t xml:space="preserve">Montáž truhlářských prahů dveří jednokřídlových šířky přes 10 cm</t>
  </si>
  <si>
    <t xml:space="preserve">1870697168</t>
  </si>
  <si>
    <t xml:space="preserve">71</t>
  </si>
  <si>
    <t xml:space="preserve">61187116</t>
  </si>
  <si>
    <t xml:space="preserve">práh dveřní dřevěný dubový tl 20mm dl 720-820mm š 100mm včetně nátěru,nebo přechodové lišty</t>
  </si>
  <si>
    <t xml:space="preserve">1886106891</t>
  </si>
  <si>
    <t xml:space="preserve">72</t>
  </si>
  <si>
    <t xml:space="preserve">766-pc   4</t>
  </si>
  <si>
    <t xml:space="preserve">D+m rohové kuchynské linky včetně dřezu, baterie, digestoře,osvětlení zespodu,..-dle původního tvaru kuch.linky viz TZ</t>
  </si>
  <si>
    <t xml:space="preserve">-1243375324</t>
  </si>
  <si>
    <t xml:space="preserve">73</t>
  </si>
  <si>
    <t xml:space="preserve">766-pc 1</t>
  </si>
  <si>
    <t xml:space="preserve">Oprava prahu u vstupních dveří a nátěr prahu</t>
  </si>
  <si>
    <t xml:space="preserve">-1719879767</t>
  </si>
  <si>
    <t xml:space="preserve">74</t>
  </si>
  <si>
    <t xml:space="preserve">766-pc 2</t>
  </si>
  <si>
    <t xml:space="preserve">Oprava ovládání okna a balkonových dveří,hygienické vyčištění,výměna žaluzií, kování a seřízení </t>
  </si>
  <si>
    <t xml:space="preserve">-2137028197</t>
  </si>
  <si>
    <t xml:space="preserve">75</t>
  </si>
  <si>
    <t xml:space="preserve">998766202</t>
  </si>
  <si>
    <t xml:space="preserve">Přesun hmot procentní pro konstrukce truhlářské v objektech v do 12 m</t>
  </si>
  <si>
    <t xml:space="preserve">2072863904</t>
  </si>
  <si>
    <t xml:space="preserve">771</t>
  </si>
  <si>
    <t xml:space="preserve">Podlahy z dlaždic</t>
  </si>
  <si>
    <t xml:space="preserve">76</t>
  </si>
  <si>
    <t xml:space="preserve">771-pc 1</t>
  </si>
  <si>
    <t xml:space="preserve">Vyčištění dlažby na balkoně</t>
  </si>
  <si>
    <t xml:space="preserve">1465677795</t>
  </si>
  <si>
    <t xml:space="preserve">77</t>
  </si>
  <si>
    <t xml:space="preserve">771573913</t>
  </si>
  <si>
    <t xml:space="preserve">Oprava podlah z keramických lepených do 12 ks/m2-balkon</t>
  </si>
  <si>
    <t xml:space="preserve">2068586737</t>
  </si>
  <si>
    <t xml:space="preserve">78</t>
  </si>
  <si>
    <t xml:space="preserve">59761434</t>
  </si>
  <si>
    <t xml:space="preserve">dlažba keramická do exteriéru pro vysoké mechanické namáhání přes 9 do 12ks/m2</t>
  </si>
  <si>
    <t xml:space="preserve">-1272949355</t>
  </si>
  <si>
    <t xml:space="preserve">11*0,121 'Přepočtené koeficientem množství</t>
  </si>
  <si>
    <t xml:space="preserve">79</t>
  </si>
  <si>
    <t xml:space="preserve">998771202</t>
  </si>
  <si>
    <t xml:space="preserve">Přesun hmot procentní pro podlahy z dlaždic v objektech v do 12 m</t>
  </si>
  <si>
    <t xml:space="preserve">-1751297493</t>
  </si>
  <si>
    <t xml:space="preserve">776</t>
  </si>
  <si>
    <t xml:space="preserve">Podlahy povlakové</t>
  </si>
  <si>
    <t xml:space="preserve">80</t>
  </si>
  <si>
    <t xml:space="preserve">776111116</t>
  </si>
  <si>
    <t xml:space="preserve">Odstranění zbytků lepidla z podkladu povlakových podlah broušením</t>
  </si>
  <si>
    <t xml:space="preserve">299881236</t>
  </si>
  <si>
    <t xml:space="preserve">17,6+6,5</t>
  </si>
  <si>
    <t xml:space="preserve">81</t>
  </si>
  <si>
    <t xml:space="preserve">776111311</t>
  </si>
  <si>
    <t xml:space="preserve">Vysátí podkladu povlakových podlah</t>
  </si>
  <si>
    <t xml:space="preserve">-1043981917</t>
  </si>
  <si>
    <t xml:space="preserve">82</t>
  </si>
  <si>
    <t xml:space="preserve">776121111</t>
  </si>
  <si>
    <t xml:space="preserve">Vodou ředitelná penetrace savého podkladu povlakových podlah ředěná v poměru 1:3</t>
  </si>
  <si>
    <t xml:space="preserve">-2035111960</t>
  </si>
  <si>
    <t xml:space="preserve">83</t>
  </si>
  <si>
    <t xml:space="preserve">776141112</t>
  </si>
  <si>
    <t xml:space="preserve">Vyrovnání podkladu povlakových podlah stěrkou pevnosti 20 MPa tl 5 mm</t>
  </si>
  <si>
    <t xml:space="preserve">141108343</t>
  </si>
  <si>
    <t xml:space="preserve">84</t>
  </si>
  <si>
    <t xml:space="preserve">776201812</t>
  </si>
  <si>
    <t xml:space="preserve">Demontáž lepených povlakových podlah s podložkou ručně</t>
  </si>
  <si>
    <t xml:space="preserve">-1128394887</t>
  </si>
  <si>
    <t xml:space="preserve">85</t>
  </si>
  <si>
    <t xml:space="preserve">776221111</t>
  </si>
  <si>
    <t xml:space="preserve">Lepení pásů z PVC standardním lepidlem</t>
  </si>
  <si>
    <t xml:space="preserve">-912454618</t>
  </si>
  <si>
    <t xml:space="preserve">17,65+6,45</t>
  </si>
  <si>
    <t xml:space="preserve">86</t>
  </si>
  <si>
    <t xml:space="preserve">28411021</t>
  </si>
  <si>
    <t xml:space="preserve">PVC ve vzoru parket</t>
  </si>
  <si>
    <t xml:space="preserve">-2043180699</t>
  </si>
  <si>
    <t xml:space="preserve">24,1</t>
  </si>
  <si>
    <t xml:space="preserve">24,1*1,1 'Přepočtené koeficientem množství</t>
  </si>
  <si>
    <t xml:space="preserve">87</t>
  </si>
  <si>
    <t xml:space="preserve">7762231121</t>
  </si>
  <si>
    <t xml:space="preserve">Spoj povlakových podlahovin z PVC svařováním za studena</t>
  </si>
  <si>
    <t xml:space="preserve">-972183992</t>
  </si>
  <si>
    <t xml:space="preserve">88</t>
  </si>
  <si>
    <t xml:space="preserve">77642111</t>
  </si>
  <si>
    <t xml:space="preserve">Montáž a dod.obvodových lišt lepením</t>
  </si>
  <si>
    <t xml:space="preserve">m</t>
  </si>
  <si>
    <t xml:space="preserve">662451978</t>
  </si>
  <si>
    <t xml:space="preserve">(1,2+1,4+5,15+1,4+3+4,85+4,4+2,4*2+4,4)*1,1</t>
  </si>
  <si>
    <t xml:space="preserve">89</t>
  </si>
  <si>
    <t xml:space="preserve">998776202</t>
  </si>
  <si>
    <t xml:space="preserve">Přesun hmot procentní pro podlahy povlakové v objektech v do 12 m</t>
  </si>
  <si>
    <t xml:space="preserve">1757281663</t>
  </si>
  <si>
    <t xml:space="preserve">783</t>
  </si>
  <si>
    <t xml:space="preserve">Dokončovací práce - nátěry</t>
  </si>
  <si>
    <t xml:space="preserve">90</t>
  </si>
  <si>
    <t xml:space="preserve">783301311</t>
  </si>
  <si>
    <t xml:space="preserve">Odmaštění zámečnických konstrukcí vodou ředitelným odmašťovačem</t>
  </si>
  <si>
    <t xml:space="preserve">1754973550</t>
  </si>
  <si>
    <t xml:space="preserve">4,8*0,25+4,7*0,25*2</t>
  </si>
  <si>
    <t xml:space="preserve">91</t>
  </si>
  <si>
    <t xml:space="preserve">783306801</t>
  </si>
  <si>
    <t xml:space="preserve">Odstranění nátěru ze zámečnických konstrukcí obroušením</t>
  </si>
  <si>
    <t xml:space="preserve">-635918749</t>
  </si>
  <si>
    <t xml:space="preserve">92</t>
  </si>
  <si>
    <t xml:space="preserve">783314201</t>
  </si>
  <si>
    <t xml:space="preserve">Základní antikorozní jednonásobný syntetický standardní nátěr zámečnických konstrukcí</t>
  </si>
  <si>
    <t xml:space="preserve">501522383</t>
  </si>
  <si>
    <t xml:space="preserve">93</t>
  </si>
  <si>
    <t xml:space="preserve">783315101</t>
  </si>
  <si>
    <t xml:space="preserve">Mezinátěr jednonásobný syntetický standardní zámečnických konstrukcí</t>
  </si>
  <si>
    <t xml:space="preserve">436281110</t>
  </si>
  <si>
    <t xml:space="preserve">94</t>
  </si>
  <si>
    <t xml:space="preserve">783317101</t>
  </si>
  <si>
    <t xml:space="preserve">Krycí jednonásobný syntetický standardní nátěr zámečnických konstrukcí</t>
  </si>
  <si>
    <t xml:space="preserve">1474948046</t>
  </si>
  <si>
    <t xml:space="preserve">784</t>
  </si>
  <si>
    <t xml:space="preserve">Dokončovací práce - malby a tapety</t>
  </si>
  <si>
    <t xml:space="preserve">95</t>
  </si>
  <si>
    <t xml:space="preserve">784121001</t>
  </si>
  <si>
    <t xml:space="preserve">Oškrabání malby v mísnostech výšky do 3,80 m</t>
  </si>
  <si>
    <t xml:space="preserve">-282428732</t>
  </si>
  <si>
    <t xml:space="preserve">28,59+113,24</t>
  </si>
  <si>
    <t xml:space="preserve">96</t>
  </si>
  <si>
    <t xml:space="preserve">784121011</t>
  </si>
  <si>
    <t xml:space="preserve">Rozmývání podkladu po oškrabání malby v místnostech výšky do 3,80 m</t>
  </si>
  <si>
    <t xml:space="preserve">263101168</t>
  </si>
  <si>
    <t xml:space="preserve">97</t>
  </si>
  <si>
    <t xml:space="preserve">784151051</t>
  </si>
  <si>
    <t xml:space="preserve">Dvojnásobné izolování syntetickými barvami v místnostech výšky do 3,80 m</t>
  </si>
  <si>
    <t xml:space="preserve">-1821614278</t>
  </si>
  <si>
    <t xml:space="preserve">98</t>
  </si>
  <si>
    <t xml:space="preserve">784181101</t>
  </si>
  <si>
    <t xml:space="preserve">Základní jednonásobná bezbarvá penetrace podkladu v místnostech výšky do 3,80 m</t>
  </si>
  <si>
    <t xml:space="preserve">973079797</t>
  </si>
  <si>
    <t xml:space="preserve">99</t>
  </si>
  <si>
    <t xml:space="preserve">784221101</t>
  </si>
  <si>
    <t xml:space="preserve">Dvojnásobné bílé malby ze směsí za sucha dobře otěruvzdorných v místnostech do 3,80 m</t>
  </si>
  <si>
    <t xml:space="preserve">-1568464008</t>
  </si>
  <si>
    <t xml:space="preserve">100</t>
  </si>
  <si>
    <t xml:space="preserve">784331001</t>
  </si>
  <si>
    <t xml:space="preserve">Protiplísňový nátěr-50cm v předsíni a kuchyni</t>
  </si>
  <si>
    <t xml:space="preserve">1124697974</t>
  </si>
  <si>
    <t xml:space="preserve">(1,4+3,0+4,85+1,2+1,4+5,15)*0,5</t>
  </si>
  <si>
    <t xml:space="preserve">(4,4+2,4)*2*0,5</t>
  </si>
  <si>
    <t xml:space="preserve">HZS</t>
  </si>
  <si>
    <t xml:space="preserve">Hodinové zúčtovací sazby</t>
  </si>
  <si>
    <t xml:space="preserve">101</t>
  </si>
  <si>
    <t xml:space="preserve">HZS2211</t>
  </si>
  <si>
    <t xml:space="preserve">Hodinová zúčtovací sazba instalatér</t>
  </si>
  <si>
    <t xml:space="preserve">512</t>
  </si>
  <si>
    <t xml:space="preserve">1151055931</t>
  </si>
  <si>
    <t xml:space="preserve">"drobné pomocné práce na systému ZTI"4</t>
  </si>
  <si>
    <t xml:space="preserve">"drobné pomocné práce na systému ÚT"4</t>
  </si>
  <si>
    <t xml:space="preserve">102</t>
  </si>
  <si>
    <t xml:space="preserve">HZS2221</t>
  </si>
  <si>
    <t xml:space="preserve">Hodinová zúčtovací sazba elektrikář</t>
  </si>
  <si>
    <t xml:space="preserve">-1436642057</t>
  </si>
  <si>
    <t xml:space="preserve">"demontáž stávající instalace"5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</si>
  <si>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</si>
  <si>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</si>
  <si>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</si>
  <si>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</si>
  <si>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103</t>
  </si>
  <si>
    <t xml:space="preserve">030001000</t>
  </si>
  <si>
    <t xml:space="preserve">Zařízení staveniště 3%</t>
  </si>
  <si>
    <t xml:space="preserve">1024</t>
  </si>
  <si>
    <t xml:space="preserve">1473832689</t>
  </si>
  <si>
    <t xml:space="preserve">VRN6</t>
  </si>
  <si>
    <t xml:space="preserve">Územní vlivy</t>
  </si>
  <si>
    <t xml:space="preserve">104</t>
  </si>
  <si>
    <t xml:space="preserve">065002000</t>
  </si>
  <si>
    <t xml:space="preserve">Mimostaveništní doprava 2%</t>
  </si>
  <si>
    <t xml:space="preserve">261326904</t>
  </si>
  <si>
    <t xml:space="preserve">VRN7</t>
  </si>
  <si>
    <t xml:space="preserve">Provozní vlivy</t>
  </si>
  <si>
    <t xml:space="preserve">105</t>
  </si>
  <si>
    <t xml:space="preserve">073002000</t>
  </si>
  <si>
    <t xml:space="preserve">Ztížený pohyb vozidel v centrech měst 1,5%</t>
  </si>
  <si>
    <t xml:space="preserve">-1753186841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</si>
</sst>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138:F30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Trzni2,4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č.4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Tržní 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31. 5. 2021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MMB,OSM,Husova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'Trzni2,4 - Oprava bytu č.4'!J28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'Trzni2,4 - Oprava bytu č.4'!P135</f>
        <v>0</v>
      </c>
      <c r="AV95" s="94" t="n">
        <f aca="false">'Trzni2,4 - Oprava bytu č.4'!J31</f>
        <v>0</v>
      </c>
      <c r="AW95" s="94" t="n">
        <f aca="false">'Trzni2,4 - Oprava bytu č.4'!J32</f>
        <v>0</v>
      </c>
      <c r="AX95" s="94" t="n">
        <f aca="false">'Trzni2,4 - Oprava bytu č.4'!J33</f>
        <v>0</v>
      </c>
      <c r="AY95" s="94" t="n">
        <f aca="false">'Trzni2,4 - Oprava bytu č.4'!J34</f>
        <v>0</v>
      </c>
      <c r="AZ95" s="94" t="n">
        <f aca="false">'Trzni2,4 - Oprava bytu č.4'!F31</f>
        <v>0</v>
      </c>
      <c r="BA95" s="94" t="n">
        <f aca="false">'Trzni2,4 - Oprava bytu č.4'!F32</f>
        <v>0</v>
      </c>
      <c r="BB95" s="94" t="n">
        <f aca="false">'Trzni2,4 - Oprava bytu č.4'!F33</f>
        <v>0</v>
      </c>
      <c r="BC95" s="94" t="n">
        <f aca="false">'Trzni2,4 - Oprava bytu č.4'!F34</f>
        <v>0</v>
      </c>
      <c r="BD95" s="96" t="n">
        <f aca="false">'Trzni2,4 - Oprava bytu č.4'!F35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Trzni2,4 - Oprava bytu č.4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07"/>
  <sheetViews>
    <sheetView showFormulas="false" showGridLines="false" showRowColHeaders="true" showZeros="true" rightToLeft="false" tabSelected="true" showOutlineSymbols="true" defaultGridColor="true" view="normal" topLeftCell="A277" colorId="64" zoomScale="100" zoomScaleNormal="100" zoomScalePageLayoutView="100" workbookViewId="0">
      <selection pane="topLeft" activeCell="F138" activeCellId="0" sqref="C138:F30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31. 5. 2021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ROUND((SUM(BE135:BE306)),  2)</f>
        <v>0</v>
      </c>
      <c r="G31" s="22"/>
      <c r="H31" s="22"/>
      <c r="I31" s="112" t="n">
        <v>0.21</v>
      </c>
      <c r="J31" s="111" t="n">
        <f aca="false">ROUND(((SUM(BE135:BE306))*I31),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ROUND((SUM(BF135:BF306)),  2)</f>
        <v>0</v>
      </c>
      <c r="G32" s="22"/>
      <c r="H32" s="22"/>
      <c r="I32" s="112" t="n">
        <v>0.15</v>
      </c>
      <c r="J32" s="111" t="n">
        <f aca="false">ROUND(((SUM(BF135:BF306))*I32),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ROUND((SUM(BG135:BG306)),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ROUND((SUM(BH135:BH306)),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ROUND((SUM(BI135:BI306)),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č.4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Tržní 2, Brno</v>
      </c>
      <c r="G87" s="22"/>
      <c r="H87" s="22"/>
      <c r="I87" s="15" t="s">
        <v>21</v>
      </c>
      <c r="J87" s="101" t="str">
        <f aca="false">IF(J10="","",J10)</f>
        <v>31. 5. 2021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MMB,OSM,Husova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J136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J137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J139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J161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J177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J183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J185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J186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J189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J200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J203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J213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J230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J235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J252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J258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J274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J281</f>
        <v>0</v>
      </c>
      <c r="L112" s="131"/>
    </row>
    <row r="113" s="125" customFormat="true" ht="24.95" hidden="false" customHeight="true" outlineLevel="0" collapsed="false">
      <c r="B113" s="126"/>
      <c r="D113" s="127" t="s">
        <v>105</v>
      </c>
      <c r="E113" s="128"/>
      <c r="F113" s="128"/>
      <c r="G113" s="128"/>
      <c r="H113" s="128"/>
      <c r="I113" s="128"/>
      <c r="J113" s="129" t="n">
        <f aca="false">J292</f>
        <v>0</v>
      </c>
      <c r="L113" s="126"/>
    </row>
    <row r="114" s="125" customFormat="true" ht="24.95" hidden="false" customHeight="true" outlineLevel="0" collapsed="false">
      <c r="B114" s="126"/>
      <c r="D114" s="127" t="s">
        <v>106</v>
      </c>
      <c r="E114" s="128"/>
      <c r="F114" s="128"/>
      <c r="G114" s="128"/>
      <c r="H114" s="128"/>
      <c r="I114" s="128"/>
      <c r="J114" s="129" t="n">
        <f aca="false">J300</f>
        <v>0</v>
      </c>
      <c r="L114" s="126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J301</f>
        <v>0</v>
      </c>
      <c r="L115" s="131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J303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J305</f>
        <v>0</v>
      </c>
      <c r="L117" s="131"/>
    </row>
    <row r="118" s="27" customFormat="true" ht="21.8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3" s="27" customFormat="true" ht="6.95" hidden="false" customHeight="true" outlineLevel="0" collapsed="false">
      <c r="A123" s="22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24.95" hidden="false" customHeight="true" outlineLevel="0" collapsed="false">
      <c r="A124" s="22"/>
      <c r="B124" s="23"/>
      <c r="C124" s="7" t="s">
        <v>110</v>
      </c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15</v>
      </c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6.5" hidden="false" customHeight="true" outlineLevel="0" collapsed="false">
      <c r="A127" s="22"/>
      <c r="B127" s="23"/>
      <c r="C127" s="22"/>
      <c r="D127" s="22"/>
      <c r="E127" s="100" t="str">
        <f aca="false">E7</f>
        <v>Oprava bytu č.4</v>
      </c>
      <c r="F127" s="100"/>
      <c r="G127" s="100"/>
      <c r="H127" s="100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19</v>
      </c>
      <c r="D129" s="22"/>
      <c r="E129" s="22"/>
      <c r="F129" s="16" t="str">
        <f aca="false">F10</f>
        <v>Tržní 2, Brno</v>
      </c>
      <c r="G129" s="22"/>
      <c r="H129" s="22"/>
      <c r="I129" s="15" t="s">
        <v>21</v>
      </c>
      <c r="J129" s="101" t="str">
        <f aca="false">IF(J10="","",J10)</f>
        <v>31. 5. 2021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23</v>
      </c>
      <c r="D131" s="22"/>
      <c r="E131" s="22"/>
      <c r="F131" s="16" t="str">
        <f aca="false">E13</f>
        <v>MMB,OSM,Husova 3, Brno</v>
      </c>
      <c r="G131" s="22"/>
      <c r="H131" s="22"/>
      <c r="I131" s="15" t="s">
        <v>29</v>
      </c>
      <c r="J131" s="121" t="str">
        <f aca="false">E19</f>
        <v>Radka 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27</v>
      </c>
      <c r="D132" s="22"/>
      <c r="E132" s="22"/>
      <c r="F132" s="16" t="str">
        <f aca="false">IF(E16="","",E16)</f>
        <v>Vyplň údaj</v>
      </c>
      <c r="G132" s="22"/>
      <c r="H132" s="22"/>
      <c r="I132" s="15" t="s">
        <v>32</v>
      </c>
      <c r="J132" s="121" t="str">
        <f aca="false">E22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0.3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141" customFormat="true" ht="29.3" hidden="false" customHeight="true" outlineLevel="0" collapsed="false">
      <c r="A134" s="135"/>
      <c r="B134" s="136"/>
      <c r="C134" s="137" t="s">
        <v>111</v>
      </c>
      <c r="D134" s="138" t="s">
        <v>59</v>
      </c>
      <c r="E134" s="138" t="s">
        <v>55</v>
      </c>
      <c r="F134" s="138" t="s">
        <v>56</v>
      </c>
      <c r="G134" s="138" t="s">
        <v>112</v>
      </c>
      <c r="H134" s="138" t="s">
        <v>113</v>
      </c>
      <c r="I134" s="138" t="s">
        <v>114</v>
      </c>
      <c r="J134" s="138" t="s">
        <v>84</v>
      </c>
      <c r="K134" s="139" t="s">
        <v>115</v>
      </c>
      <c r="L134" s="140"/>
      <c r="M134" s="68"/>
      <c r="N134" s="69" t="s">
        <v>38</v>
      </c>
      <c r="O134" s="69" t="s">
        <v>116</v>
      </c>
      <c r="P134" s="69" t="s">
        <v>117</v>
      </c>
      <c r="Q134" s="69" t="s">
        <v>118</v>
      </c>
      <c r="R134" s="69" t="s">
        <v>119</v>
      </c>
      <c r="S134" s="69" t="s">
        <v>120</v>
      </c>
      <c r="T134" s="70" t="s">
        <v>121</v>
      </c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</row>
    <row r="135" s="27" customFormat="true" ht="22.8" hidden="false" customHeight="true" outlineLevel="0" collapsed="false">
      <c r="A135" s="22"/>
      <c r="B135" s="23"/>
      <c r="C135" s="76" t="s">
        <v>122</v>
      </c>
      <c r="D135" s="22"/>
      <c r="E135" s="22"/>
      <c r="F135" s="22"/>
      <c r="G135" s="22"/>
      <c r="H135" s="22"/>
      <c r="I135" s="22"/>
      <c r="J135" s="142" t="n">
        <f aca="false">BK135</f>
        <v>0</v>
      </c>
      <c r="K135" s="22"/>
      <c r="L135" s="23"/>
      <c r="M135" s="71"/>
      <c r="N135" s="58"/>
      <c r="O135" s="72"/>
      <c r="P135" s="143" t="n">
        <f aca="false">P136+P185+P292+P300</f>
        <v>0</v>
      </c>
      <c r="Q135" s="72"/>
      <c r="R135" s="143" t="n">
        <f aca="false">R136+R185+R292+R300</f>
        <v>2.6380793</v>
      </c>
      <c r="S135" s="72"/>
      <c r="T135" s="144" t="n">
        <f aca="false">T136+T185+T292+T300</f>
        <v>2.2619373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73</v>
      </c>
      <c r="AU135" s="3" t="s">
        <v>86</v>
      </c>
      <c r="BK135" s="145" t="n">
        <f aca="false">BK136+BK185+BK292+BK300</f>
        <v>0</v>
      </c>
    </row>
    <row r="136" s="146" customFormat="true" ht="25.9" hidden="false" customHeight="true" outlineLevel="0" collapsed="false">
      <c r="B136" s="147"/>
      <c r="D136" s="148" t="s">
        <v>73</v>
      </c>
      <c r="E136" s="149" t="s">
        <v>123</v>
      </c>
      <c r="F136" s="149" t="s">
        <v>124</v>
      </c>
      <c r="I136" s="150"/>
      <c r="J136" s="151" t="n">
        <f aca="false">BK136</f>
        <v>0</v>
      </c>
      <c r="L136" s="147"/>
      <c r="M136" s="152"/>
      <c r="N136" s="153"/>
      <c r="O136" s="153"/>
      <c r="P136" s="154" t="n">
        <f aca="false">P137+P139+P161+P177+P183</f>
        <v>0</v>
      </c>
      <c r="Q136" s="153"/>
      <c r="R136" s="154" t="n">
        <f aca="false">R137+R139+R161+R177+R183</f>
        <v>2.0223328</v>
      </c>
      <c r="S136" s="153"/>
      <c r="T136" s="155" t="n">
        <f aca="false">T137+T139+T161+T177+T183</f>
        <v>1.95861</v>
      </c>
      <c r="AR136" s="148" t="s">
        <v>79</v>
      </c>
      <c r="AT136" s="156" t="s">
        <v>73</v>
      </c>
      <c r="AU136" s="156" t="s">
        <v>74</v>
      </c>
      <c r="AY136" s="148" t="s">
        <v>125</v>
      </c>
      <c r="BK136" s="157" t="n">
        <f aca="false">BK137+BK139+BK161+BK177+BK183</f>
        <v>0</v>
      </c>
    </row>
    <row r="137" s="146" customFormat="true" ht="22.8" hidden="false" customHeight="true" outlineLevel="0" collapsed="false">
      <c r="B137" s="147"/>
      <c r="D137" s="148" t="s">
        <v>73</v>
      </c>
      <c r="E137" s="158" t="s">
        <v>79</v>
      </c>
      <c r="F137" s="158" t="s">
        <v>126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P138</f>
        <v>0</v>
      </c>
      <c r="Q137" s="153"/>
      <c r="R137" s="154" t="n">
        <f aca="false">R138</f>
        <v>0</v>
      </c>
      <c r="S137" s="153"/>
      <c r="T137" s="155" t="n">
        <f aca="false">T138</f>
        <v>0</v>
      </c>
      <c r="AR137" s="148" t="s">
        <v>79</v>
      </c>
      <c r="AT137" s="156" t="s">
        <v>73</v>
      </c>
      <c r="AU137" s="156" t="s">
        <v>79</v>
      </c>
      <c r="AY137" s="148" t="s">
        <v>125</v>
      </c>
      <c r="BK137" s="157" t="n">
        <f aca="false">BK138</f>
        <v>0</v>
      </c>
    </row>
    <row r="138" s="27" customFormat="true" ht="16.5" hidden="false" customHeight="true" outlineLevel="0" collapsed="false">
      <c r="A138" s="22"/>
      <c r="B138" s="160"/>
      <c r="C138" s="161" t="s">
        <v>79</v>
      </c>
      <c r="D138" s="161" t="s">
        <v>127</v>
      </c>
      <c r="E138" s="162" t="s">
        <v>128</v>
      </c>
      <c r="F138" s="163" t="s">
        <v>129</v>
      </c>
      <c r="G138" s="164" t="s">
        <v>130</v>
      </c>
      <c r="H138" s="165" t="n">
        <v>1</v>
      </c>
      <c r="I138" s="166"/>
      <c r="J138" s="167" t="n">
        <f aca="false">ROUND(I138*H138,2)</f>
        <v>0</v>
      </c>
      <c r="K138" s="168"/>
      <c r="L138" s="23"/>
      <c r="M138" s="169"/>
      <c r="N138" s="170" t="s">
        <v>40</v>
      </c>
      <c r="O138" s="60"/>
      <c r="P138" s="171" t="n">
        <f aca="false">O138*H138</f>
        <v>0</v>
      </c>
      <c r="Q138" s="171" t="n">
        <v>0</v>
      </c>
      <c r="R138" s="171" t="n">
        <f aca="false">Q138*H138</f>
        <v>0</v>
      </c>
      <c r="S138" s="171" t="n">
        <v>0</v>
      </c>
      <c r="T138" s="172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3" t="s">
        <v>131</v>
      </c>
      <c r="AT138" s="173" t="s">
        <v>127</v>
      </c>
      <c r="AU138" s="173" t="s">
        <v>132</v>
      </c>
      <c r="AY138" s="3" t="s">
        <v>125</v>
      </c>
      <c r="BE138" s="174" t="n">
        <f aca="false">IF(N138="základní",J138,0)</f>
        <v>0</v>
      </c>
      <c r="BF138" s="174" t="n">
        <f aca="false">IF(N138="snížená",J138,0)</f>
        <v>0</v>
      </c>
      <c r="BG138" s="174" t="n">
        <f aca="false">IF(N138="zákl. přenesená",J138,0)</f>
        <v>0</v>
      </c>
      <c r="BH138" s="174" t="n">
        <f aca="false">IF(N138="sníž. přenesená",J138,0)</f>
        <v>0</v>
      </c>
      <c r="BI138" s="174" t="n">
        <f aca="false">IF(N138="nulová",J138,0)</f>
        <v>0</v>
      </c>
      <c r="BJ138" s="3" t="s">
        <v>132</v>
      </c>
      <c r="BK138" s="174" t="n">
        <f aca="false">ROUND(I138*H138,2)</f>
        <v>0</v>
      </c>
      <c r="BL138" s="3" t="s">
        <v>131</v>
      </c>
      <c r="BM138" s="173" t="s">
        <v>133</v>
      </c>
    </row>
    <row r="139" s="146" customFormat="true" ht="22.8" hidden="false" customHeight="true" outlineLevel="0" collapsed="false">
      <c r="B139" s="147"/>
      <c r="D139" s="148" t="s">
        <v>73</v>
      </c>
      <c r="E139" s="148" t="s">
        <v>134</v>
      </c>
      <c r="F139" s="148" t="s">
        <v>135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SUM(P140:P160)</f>
        <v>0</v>
      </c>
      <c r="Q139" s="153"/>
      <c r="R139" s="154" t="n">
        <f aca="false">SUM(R140:R160)</f>
        <v>2.021054</v>
      </c>
      <c r="S139" s="153"/>
      <c r="T139" s="155" t="n">
        <f aca="false">SUM(T140:T160)</f>
        <v>0</v>
      </c>
      <c r="AR139" s="148" t="s">
        <v>79</v>
      </c>
      <c r="AT139" s="156" t="s">
        <v>73</v>
      </c>
      <c r="AU139" s="156" t="s">
        <v>79</v>
      </c>
      <c r="AY139" s="148" t="s">
        <v>125</v>
      </c>
      <c r="BK139" s="157" t="n">
        <f aca="false">SUM(BK140:BK160)</f>
        <v>0</v>
      </c>
    </row>
    <row r="140" s="27" customFormat="true" ht="19.4" hidden="false" customHeight="false" outlineLevel="0" collapsed="false">
      <c r="A140" s="22"/>
      <c r="B140" s="160"/>
      <c r="C140" s="161" t="s">
        <v>132</v>
      </c>
      <c r="D140" s="161" t="s">
        <v>127</v>
      </c>
      <c r="E140" s="162" t="s">
        <v>136</v>
      </c>
      <c r="F140" s="163" t="s">
        <v>137</v>
      </c>
      <c r="G140" s="164" t="s">
        <v>138</v>
      </c>
      <c r="H140" s="165" t="n">
        <v>28.6</v>
      </c>
      <c r="I140" s="166"/>
      <c r="J140" s="167" t="n">
        <f aca="false">ROUND(I140*H140,2)</f>
        <v>0</v>
      </c>
      <c r="K140" s="168" t="s">
        <v>139</v>
      </c>
      <c r="L140" s="23"/>
      <c r="M140" s="169"/>
      <c r="N140" s="170" t="s">
        <v>40</v>
      </c>
      <c r="O140" s="60"/>
      <c r="P140" s="171" t="n">
        <f aca="false">O140*H140</f>
        <v>0</v>
      </c>
      <c r="Q140" s="171" t="n">
        <v>0.0057</v>
      </c>
      <c r="R140" s="171" t="n">
        <f aca="false">Q140*H140</f>
        <v>0.16302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131</v>
      </c>
      <c r="AT140" s="173" t="s">
        <v>127</v>
      </c>
      <c r="AU140" s="173" t="s">
        <v>132</v>
      </c>
      <c r="AY140" s="3" t="s">
        <v>125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132</v>
      </c>
      <c r="BK140" s="174" t="n">
        <f aca="false">ROUND(I140*H140,2)</f>
        <v>0</v>
      </c>
      <c r="BL140" s="3" t="s">
        <v>131</v>
      </c>
      <c r="BM140" s="173" t="s">
        <v>140</v>
      </c>
    </row>
    <row r="141" s="175" customFormat="true" ht="12.8" hidden="false" customHeight="false" outlineLevel="0" collapsed="false">
      <c r="B141" s="176"/>
      <c r="D141" s="110" t="s">
        <v>141</v>
      </c>
      <c r="E141" s="177"/>
      <c r="F141" s="178" t="s">
        <v>142</v>
      </c>
      <c r="H141" s="179" t="n">
        <v>28.6</v>
      </c>
      <c r="I141" s="180"/>
      <c r="L141" s="176"/>
      <c r="M141" s="181"/>
      <c r="N141" s="182"/>
      <c r="O141" s="182"/>
      <c r="P141" s="182"/>
      <c r="Q141" s="182"/>
      <c r="R141" s="182"/>
      <c r="S141" s="182"/>
      <c r="T141" s="183"/>
      <c r="AT141" s="177" t="s">
        <v>141</v>
      </c>
      <c r="AU141" s="177" t="s">
        <v>132</v>
      </c>
      <c r="AV141" s="175" t="s">
        <v>132</v>
      </c>
      <c r="AW141" s="175" t="s">
        <v>31</v>
      </c>
      <c r="AX141" s="175" t="s">
        <v>79</v>
      </c>
      <c r="AY141" s="177" t="s">
        <v>125</v>
      </c>
    </row>
    <row r="142" s="27" customFormat="true" ht="19.4" hidden="false" customHeight="false" outlineLevel="0" collapsed="false">
      <c r="A142" s="22"/>
      <c r="B142" s="160"/>
      <c r="C142" s="161" t="s">
        <v>143</v>
      </c>
      <c r="D142" s="161" t="s">
        <v>127</v>
      </c>
      <c r="E142" s="162" t="s">
        <v>144</v>
      </c>
      <c r="F142" s="163" t="s">
        <v>145</v>
      </c>
      <c r="G142" s="164" t="s">
        <v>138</v>
      </c>
      <c r="H142" s="165" t="n">
        <v>41.93</v>
      </c>
      <c r="I142" s="166"/>
      <c r="J142" s="167" t="n">
        <f aca="false">ROUND(I142*H142,2)</f>
        <v>0</v>
      </c>
      <c r="K142" s="168" t="s">
        <v>139</v>
      </c>
      <c r="L142" s="23"/>
      <c r="M142" s="169"/>
      <c r="N142" s="170" t="s">
        <v>40</v>
      </c>
      <c r="O142" s="60"/>
      <c r="P142" s="171" t="n">
        <f aca="false">O142*H142</f>
        <v>0</v>
      </c>
      <c r="Q142" s="171" t="n">
        <v>0.003</v>
      </c>
      <c r="R142" s="171" t="n">
        <f aca="false">Q142*H142</f>
        <v>0.12579</v>
      </c>
      <c r="S142" s="171" t="n">
        <v>0</v>
      </c>
      <c r="T142" s="172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3" t="s">
        <v>131</v>
      </c>
      <c r="AT142" s="173" t="s">
        <v>127</v>
      </c>
      <c r="AU142" s="173" t="s">
        <v>132</v>
      </c>
      <c r="AY142" s="3" t="s">
        <v>125</v>
      </c>
      <c r="BE142" s="174" t="n">
        <f aca="false">IF(N142="základní",J142,0)</f>
        <v>0</v>
      </c>
      <c r="BF142" s="174" t="n">
        <f aca="false">IF(N142="snížená",J142,0)</f>
        <v>0</v>
      </c>
      <c r="BG142" s="174" t="n">
        <f aca="false">IF(N142="zákl. přenesená",J142,0)</f>
        <v>0</v>
      </c>
      <c r="BH142" s="174" t="n">
        <f aca="false">IF(N142="sníž. přenesená",J142,0)</f>
        <v>0</v>
      </c>
      <c r="BI142" s="174" t="n">
        <f aca="false">IF(N142="nulová",J142,0)</f>
        <v>0</v>
      </c>
      <c r="BJ142" s="3" t="s">
        <v>132</v>
      </c>
      <c r="BK142" s="174" t="n">
        <f aca="false">ROUND(I142*H142,2)</f>
        <v>0</v>
      </c>
      <c r="BL142" s="3" t="s">
        <v>131</v>
      </c>
      <c r="BM142" s="173" t="s">
        <v>146</v>
      </c>
    </row>
    <row r="143" s="175" customFormat="true" ht="12.8" hidden="false" customHeight="false" outlineLevel="0" collapsed="false">
      <c r="B143" s="176"/>
      <c r="D143" s="110" t="s">
        <v>141</v>
      </c>
      <c r="E143" s="177"/>
      <c r="F143" s="178" t="s">
        <v>147</v>
      </c>
      <c r="H143" s="179" t="n">
        <v>40.01</v>
      </c>
      <c r="I143" s="180"/>
      <c r="L143" s="176"/>
      <c r="M143" s="181"/>
      <c r="N143" s="182"/>
      <c r="O143" s="182"/>
      <c r="P143" s="182"/>
      <c r="Q143" s="182"/>
      <c r="R143" s="182"/>
      <c r="S143" s="182"/>
      <c r="T143" s="183"/>
      <c r="AT143" s="177" t="s">
        <v>141</v>
      </c>
      <c r="AU143" s="177" t="s">
        <v>132</v>
      </c>
      <c r="AV143" s="175" t="s">
        <v>132</v>
      </c>
      <c r="AW143" s="175" t="s">
        <v>31</v>
      </c>
      <c r="AX143" s="175" t="s">
        <v>74</v>
      </c>
      <c r="AY143" s="177" t="s">
        <v>125</v>
      </c>
    </row>
    <row r="144" s="175" customFormat="true" ht="12.8" hidden="false" customHeight="false" outlineLevel="0" collapsed="false">
      <c r="B144" s="176"/>
      <c r="D144" s="110" t="s">
        <v>141</v>
      </c>
      <c r="E144" s="177"/>
      <c r="F144" s="178" t="s">
        <v>148</v>
      </c>
      <c r="H144" s="179" t="n">
        <v>1.92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141</v>
      </c>
      <c r="AU144" s="177" t="s">
        <v>132</v>
      </c>
      <c r="AV144" s="175" t="s">
        <v>132</v>
      </c>
      <c r="AW144" s="175" t="s">
        <v>31</v>
      </c>
      <c r="AX144" s="175" t="s">
        <v>74</v>
      </c>
      <c r="AY144" s="177" t="s">
        <v>125</v>
      </c>
    </row>
    <row r="145" s="184" customFormat="true" ht="12.8" hidden="false" customHeight="false" outlineLevel="0" collapsed="false">
      <c r="B145" s="185"/>
      <c r="D145" s="110" t="s">
        <v>141</v>
      </c>
      <c r="E145" s="186"/>
      <c r="F145" s="187" t="s">
        <v>149</v>
      </c>
      <c r="H145" s="188" t="n">
        <v>41.93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141</v>
      </c>
      <c r="AU145" s="186" t="s">
        <v>132</v>
      </c>
      <c r="AV145" s="184" t="s">
        <v>131</v>
      </c>
      <c r="AW145" s="184" t="s">
        <v>31</v>
      </c>
      <c r="AX145" s="184" t="s">
        <v>79</v>
      </c>
      <c r="AY145" s="186" t="s">
        <v>125</v>
      </c>
    </row>
    <row r="146" s="27" customFormat="true" ht="19.4" hidden="false" customHeight="false" outlineLevel="0" collapsed="false">
      <c r="A146" s="22"/>
      <c r="B146" s="160"/>
      <c r="C146" s="161" t="s">
        <v>131</v>
      </c>
      <c r="D146" s="161" t="s">
        <v>127</v>
      </c>
      <c r="E146" s="162" t="s">
        <v>150</v>
      </c>
      <c r="F146" s="163" t="s">
        <v>151</v>
      </c>
      <c r="G146" s="164" t="s">
        <v>138</v>
      </c>
      <c r="H146" s="165" t="n">
        <v>101.32</v>
      </c>
      <c r="I146" s="166"/>
      <c r="J146" s="167" t="n">
        <f aca="false">ROUND(I146*H146,2)</f>
        <v>0</v>
      </c>
      <c r="K146" s="168" t="s">
        <v>139</v>
      </c>
      <c r="L146" s="23"/>
      <c r="M146" s="169"/>
      <c r="N146" s="170" t="s">
        <v>40</v>
      </c>
      <c r="O146" s="60"/>
      <c r="P146" s="171" t="n">
        <f aca="false">O146*H146</f>
        <v>0</v>
      </c>
      <c r="Q146" s="171" t="n">
        <v>0.017</v>
      </c>
      <c r="R146" s="171" t="n">
        <f aca="false">Q146*H146</f>
        <v>1.72244</v>
      </c>
      <c r="S146" s="171" t="n">
        <v>0</v>
      </c>
      <c r="T146" s="172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3" t="s">
        <v>131</v>
      </c>
      <c r="AT146" s="173" t="s">
        <v>127</v>
      </c>
      <c r="AU146" s="173" t="s">
        <v>132</v>
      </c>
      <c r="AY146" s="3" t="s">
        <v>125</v>
      </c>
      <c r="BE146" s="174" t="n">
        <f aca="false">IF(N146="základní",J146,0)</f>
        <v>0</v>
      </c>
      <c r="BF146" s="174" t="n">
        <f aca="false">IF(N146="snížená",J146,0)</f>
        <v>0</v>
      </c>
      <c r="BG146" s="174" t="n">
        <f aca="false">IF(N146="zákl. přenesená",J146,0)</f>
        <v>0</v>
      </c>
      <c r="BH146" s="174" t="n">
        <f aca="false">IF(N146="sníž. přenesená",J146,0)</f>
        <v>0</v>
      </c>
      <c r="BI146" s="174" t="n">
        <f aca="false">IF(N146="nulová",J146,0)</f>
        <v>0</v>
      </c>
      <c r="BJ146" s="3" t="s">
        <v>132</v>
      </c>
      <c r="BK146" s="174" t="n">
        <f aca="false">ROUND(I146*H146,2)</f>
        <v>0</v>
      </c>
      <c r="BL146" s="3" t="s">
        <v>131</v>
      </c>
      <c r="BM146" s="173" t="s">
        <v>152</v>
      </c>
    </row>
    <row r="147" s="175" customFormat="true" ht="12.8" hidden="false" customHeight="false" outlineLevel="0" collapsed="false">
      <c r="B147" s="176"/>
      <c r="D147" s="110" t="s">
        <v>141</v>
      </c>
      <c r="E147" s="177"/>
      <c r="F147" s="178" t="s">
        <v>153</v>
      </c>
      <c r="H147" s="179" t="n">
        <v>36.04</v>
      </c>
      <c r="I147" s="180"/>
      <c r="L147" s="176"/>
      <c r="M147" s="181"/>
      <c r="N147" s="182"/>
      <c r="O147" s="182"/>
      <c r="P147" s="182"/>
      <c r="Q147" s="182"/>
      <c r="R147" s="182"/>
      <c r="S147" s="182"/>
      <c r="T147" s="183"/>
      <c r="AT147" s="177" t="s">
        <v>141</v>
      </c>
      <c r="AU147" s="177" t="s">
        <v>132</v>
      </c>
      <c r="AV147" s="175" t="s">
        <v>132</v>
      </c>
      <c r="AW147" s="175" t="s">
        <v>31</v>
      </c>
      <c r="AX147" s="175" t="s">
        <v>74</v>
      </c>
      <c r="AY147" s="177" t="s">
        <v>125</v>
      </c>
    </row>
    <row r="148" s="175" customFormat="true" ht="12.8" hidden="false" customHeight="false" outlineLevel="0" collapsed="false">
      <c r="B148" s="176"/>
      <c r="D148" s="110" t="s">
        <v>141</v>
      </c>
      <c r="E148" s="177"/>
      <c r="F148" s="178" t="s">
        <v>154</v>
      </c>
      <c r="H148" s="179" t="n">
        <v>21.2</v>
      </c>
      <c r="I148" s="180"/>
      <c r="L148" s="176"/>
      <c r="M148" s="181"/>
      <c r="N148" s="182"/>
      <c r="O148" s="182"/>
      <c r="P148" s="182"/>
      <c r="Q148" s="182"/>
      <c r="R148" s="182"/>
      <c r="S148" s="182"/>
      <c r="T148" s="183"/>
      <c r="AT148" s="177" t="s">
        <v>141</v>
      </c>
      <c r="AU148" s="177" t="s">
        <v>132</v>
      </c>
      <c r="AV148" s="175" t="s">
        <v>132</v>
      </c>
      <c r="AW148" s="175" t="s">
        <v>31</v>
      </c>
      <c r="AX148" s="175" t="s">
        <v>74</v>
      </c>
      <c r="AY148" s="177" t="s">
        <v>125</v>
      </c>
    </row>
    <row r="149" s="175" customFormat="true" ht="12.8" hidden="false" customHeight="false" outlineLevel="0" collapsed="false">
      <c r="B149" s="176"/>
      <c r="D149" s="110" t="s">
        <v>141</v>
      </c>
      <c r="E149" s="177"/>
      <c r="F149" s="178" t="s">
        <v>155</v>
      </c>
      <c r="H149" s="179" t="n">
        <v>11.13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141</v>
      </c>
      <c r="AU149" s="177" t="s">
        <v>132</v>
      </c>
      <c r="AV149" s="175" t="s">
        <v>132</v>
      </c>
      <c r="AW149" s="175" t="s">
        <v>31</v>
      </c>
      <c r="AX149" s="175" t="s">
        <v>74</v>
      </c>
      <c r="AY149" s="177" t="s">
        <v>125</v>
      </c>
    </row>
    <row r="150" s="175" customFormat="true" ht="12.8" hidden="false" customHeight="false" outlineLevel="0" collapsed="false">
      <c r="B150" s="176"/>
      <c r="D150" s="110" t="s">
        <v>141</v>
      </c>
      <c r="E150" s="177"/>
      <c r="F150" s="178" t="s">
        <v>156</v>
      </c>
      <c r="H150" s="179" t="n">
        <v>45.05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141</v>
      </c>
      <c r="AU150" s="177" t="s">
        <v>132</v>
      </c>
      <c r="AV150" s="175" t="s">
        <v>132</v>
      </c>
      <c r="AW150" s="175" t="s">
        <v>31</v>
      </c>
      <c r="AX150" s="175" t="s">
        <v>74</v>
      </c>
      <c r="AY150" s="177" t="s">
        <v>125</v>
      </c>
    </row>
    <row r="151" s="193" customFormat="true" ht="12.8" hidden="false" customHeight="false" outlineLevel="0" collapsed="false">
      <c r="B151" s="194"/>
      <c r="D151" s="110" t="s">
        <v>141</v>
      </c>
      <c r="E151" s="195"/>
      <c r="F151" s="196" t="s">
        <v>157</v>
      </c>
      <c r="H151" s="197" t="n">
        <v>113.42</v>
      </c>
      <c r="I151" s="198"/>
      <c r="L151" s="194"/>
      <c r="M151" s="199"/>
      <c r="N151" s="200"/>
      <c r="O151" s="200"/>
      <c r="P151" s="200"/>
      <c r="Q151" s="200"/>
      <c r="R151" s="200"/>
      <c r="S151" s="200"/>
      <c r="T151" s="201"/>
      <c r="AT151" s="195" t="s">
        <v>141</v>
      </c>
      <c r="AU151" s="195" t="s">
        <v>132</v>
      </c>
      <c r="AV151" s="193" t="s">
        <v>143</v>
      </c>
      <c r="AW151" s="193" t="s">
        <v>31</v>
      </c>
      <c r="AX151" s="193" t="s">
        <v>74</v>
      </c>
      <c r="AY151" s="195" t="s">
        <v>125</v>
      </c>
    </row>
    <row r="152" s="175" customFormat="true" ht="12.8" hidden="false" customHeight="false" outlineLevel="0" collapsed="false">
      <c r="B152" s="176"/>
      <c r="D152" s="110" t="s">
        <v>141</v>
      </c>
      <c r="E152" s="177"/>
      <c r="F152" s="178" t="s">
        <v>158</v>
      </c>
      <c r="H152" s="179" t="n">
        <v>-14.04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T152" s="177" t="s">
        <v>141</v>
      </c>
      <c r="AU152" s="177" t="s">
        <v>132</v>
      </c>
      <c r="AV152" s="175" t="s">
        <v>132</v>
      </c>
      <c r="AW152" s="175" t="s">
        <v>31</v>
      </c>
      <c r="AX152" s="175" t="s">
        <v>74</v>
      </c>
      <c r="AY152" s="177" t="s">
        <v>125</v>
      </c>
    </row>
    <row r="153" s="193" customFormat="true" ht="12.8" hidden="false" customHeight="false" outlineLevel="0" collapsed="false">
      <c r="B153" s="194"/>
      <c r="D153" s="110" t="s">
        <v>141</v>
      </c>
      <c r="E153" s="195"/>
      <c r="F153" s="196" t="s">
        <v>157</v>
      </c>
      <c r="H153" s="197" t="n">
        <v>-14.04</v>
      </c>
      <c r="I153" s="198"/>
      <c r="L153" s="194"/>
      <c r="M153" s="199"/>
      <c r="N153" s="200"/>
      <c r="O153" s="200"/>
      <c r="P153" s="200"/>
      <c r="Q153" s="200"/>
      <c r="R153" s="200"/>
      <c r="S153" s="200"/>
      <c r="T153" s="201"/>
      <c r="AT153" s="195" t="s">
        <v>141</v>
      </c>
      <c r="AU153" s="195" t="s">
        <v>132</v>
      </c>
      <c r="AV153" s="193" t="s">
        <v>143</v>
      </c>
      <c r="AW153" s="193" t="s">
        <v>31</v>
      </c>
      <c r="AX153" s="193" t="s">
        <v>74</v>
      </c>
      <c r="AY153" s="195" t="s">
        <v>125</v>
      </c>
    </row>
    <row r="154" s="175" customFormat="true" ht="12.8" hidden="false" customHeight="false" outlineLevel="0" collapsed="false">
      <c r="B154" s="176"/>
      <c r="D154" s="110" t="s">
        <v>141</v>
      </c>
      <c r="E154" s="177"/>
      <c r="F154" s="178" t="s">
        <v>159</v>
      </c>
      <c r="H154" s="179" t="n">
        <v>1.94</v>
      </c>
      <c r="I154" s="180"/>
      <c r="L154" s="176"/>
      <c r="M154" s="181"/>
      <c r="N154" s="182"/>
      <c r="O154" s="182"/>
      <c r="P154" s="182"/>
      <c r="Q154" s="182"/>
      <c r="R154" s="182"/>
      <c r="S154" s="182"/>
      <c r="T154" s="183"/>
      <c r="AT154" s="177" t="s">
        <v>141</v>
      </c>
      <c r="AU154" s="177" t="s">
        <v>132</v>
      </c>
      <c r="AV154" s="175" t="s">
        <v>132</v>
      </c>
      <c r="AW154" s="175" t="s">
        <v>31</v>
      </c>
      <c r="AX154" s="175" t="s">
        <v>74</v>
      </c>
      <c r="AY154" s="177" t="s">
        <v>125</v>
      </c>
    </row>
    <row r="155" s="184" customFormat="true" ht="12.8" hidden="false" customHeight="false" outlineLevel="0" collapsed="false">
      <c r="B155" s="185"/>
      <c r="D155" s="110" t="s">
        <v>141</v>
      </c>
      <c r="E155" s="186"/>
      <c r="F155" s="187" t="s">
        <v>149</v>
      </c>
      <c r="H155" s="188" t="n">
        <v>101.32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141</v>
      </c>
      <c r="AU155" s="186" t="s">
        <v>132</v>
      </c>
      <c r="AV155" s="184" t="s">
        <v>131</v>
      </c>
      <c r="AW155" s="184" t="s">
        <v>31</v>
      </c>
      <c r="AX155" s="184" t="s">
        <v>79</v>
      </c>
      <c r="AY155" s="186" t="s">
        <v>125</v>
      </c>
    </row>
    <row r="156" s="27" customFormat="true" ht="12.8" hidden="false" customHeight="false" outlineLevel="0" collapsed="false">
      <c r="A156" s="22"/>
      <c r="B156" s="160"/>
      <c r="C156" s="161" t="s">
        <v>160</v>
      </c>
      <c r="D156" s="161" t="s">
        <v>127</v>
      </c>
      <c r="E156" s="162" t="s">
        <v>161</v>
      </c>
      <c r="F156" s="163" t="s">
        <v>162</v>
      </c>
      <c r="G156" s="164" t="s">
        <v>138</v>
      </c>
      <c r="H156" s="165" t="n">
        <v>3.44</v>
      </c>
      <c r="I156" s="166"/>
      <c r="J156" s="167" t="n">
        <f aca="false">ROUND(I156*H156,2)</f>
        <v>0</v>
      </c>
      <c r="K156" s="168" t="s">
        <v>139</v>
      </c>
      <c r="L156" s="23"/>
      <c r="M156" s="169"/>
      <c r="N156" s="170" t="s">
        <v>40</v>
      </c>
      <c r="O156" s="60"/>
      <c r="P156" s="171" t="n">
        <f aca="false">O156*H156</f>
        <v>0</v>
      </c>
      <c r="Q156" s="171" t="n">
        <v>0</v>
      </c>
      <c r="R156" s="171" t="n">
        <f aca="false">Q156*H156</f>
        <v>0</v>
      </c>
      <c r="S156" s="171" t="n">
        <v>0</v>
      </c>
      <c r="T156" s="172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3" t="s">
        <v>131</v>
      </c>
      <c r="AT156" s="173" t="s">
        <v>127</v>
      </c>
      <c r="AU156" s="173" t="s">
        <v>132</v>
      </c>
      <c r="AY156" s="3" t="s">
        <v>125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3" t="s">
        <v>132</v>
      </c>
      <c r="BK156" s="174" t="n">
        <f aca="false">ROUND(I156*H156,2)</f>
        <v>0</v>
      </c>
      <c r="BL156" s="3" t="s">
        <v>131</v>
      </c>
      <c r="BM156" s="173" t="s">
        <v>163</v>
      </c>
    </row>
    <row r="157" s="175" customFormat="true" ht="12.8" hidden="false" customHeight="false" outlineLevel="0" collapsed="false">
      <c r="B157" s="176"/>
      <c r="D157" s="110" t="s">
        <v>141</v>
      </c>
      <c r="E157" s="177"/>
      <c r="F157" s="178" t="s">
        <v>164</v>
      </c>
      <c r="H157" s="179" t="n">
        <v>3.44</v>
      </c>
      <c r="I157" s="180"/>
      <c r="L157" s="176"/>
      <c r="M157" s="181"/>
      <c r="N157" s="182"/>
      <c r="O157" s="182"/>
      <c r="P157" s="182"/>
      <c r="Q157" s="182"/>
      <c r="R157" s="182"/>
      <c r="S157" s="182"/>
      <c r="T157" s="183"/>
      <c r="AT157" s="177" t="s">
        <v>141</v>
      </c>
      <c r="AU157" s="177" t="s">
        <v>132</v>
      </c>
      <c r="AV157" s="175" t="s">
        <v>132</v>
      </c>
      <c r="AW157" s="175" t="s">
        <v>31</v>
      </c>
      <c r="AX157" s="175" t="s">
        <v>79</v>
      </c>
      <c r="AY157" s="177" t="s">
        <v>125</v>
      </c>
    </row>
    <row r="158" s="27" customFormat="true" ht="33" hidden="false" customHeight="true" outlineLevel="0" collapsed="false">
      <c r="A158" s="22"/>
      <c r="B158" s="160"/>
      <c r="C158" s="161" t="s">
        <v>134</v>
      </c>
      <c r="D158" s="161" t="s">
        <v>127</v>
      </c>
      <c r="E158" s="162" t="s">
        <v>165</v>
      </c>
      <c r="F158" s="163" t="s">
        <v>166</v>
      </c>
      <c r="G158" s="164" t="s">
        <v>138</v>
      </c>
      <c r="H158" s="165" t="n">
        <v>3.3</v>
      </c>
      <c r="I158" s="166"/>
      <c r="J158" s="167" t="n">
        <f aca="false">ROUND(I158*H158,2)</f>
        <v>0</v>
      </c>
      <c r="K158" s="168"/>
      <c r="L158" s="23"/>
      <c r="M158" s="169"/>
      <c r="N158" s="170" t="s">
        <v>40</v>
      </c>
      <c r="O158" s="60"/>
      <c r="P158" s="171" t="n">
        <f aca="false">O158*H158</f>
        <v>0</v>
      </c>
      <c r="Q158" s="171" t="n">
        <v>0.00268</v>
      </c>
      <c r="R158" s="171" t="n">
        <f aca="false">Q158*H158</f>
        <v>0.008844</v>
      </c>
      <c r="S158" s="171" t="n">
        <v>0</v>
      </c>
      <c r="T158" s="172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3" t="s">
        <v>131</v>
      </c>
      <c r="AT158" s="173" t="s">
        <v>127</v>
      </c>
      <c r="AU158" s="173" t="s">
        <v>132</v>
      </c>
      <c r="AY158" s="3" t="s">
        <v>125</v>
      </c>
      <c r="BE158" s="174" t="n">
        <f aca="false">IF(N158="základní",J158,0)</f>
        <v>0</v>
      </c>
      <c r="BF158" s="174" t="n">
        <f aca="false">IF(N158="snížená",J158,0)</f>
        <v>0</v>
      </c>
      <c r="BG158" s="174" t="n">
        <f aca="false">IF(N158="zákl. přenesená",J158,0)</f>
        <v>0</v>
      </c>
      <c r="BH158" s="174" t="n">
        <f aca="false">IF(N158="sníž. přenesená",J158,0)</f>
        <v>0</v>
      </c>
      <c r="BI158" s="174" t="n">
        <f aca="false">IF(N158="nulová",J158,0)</f>
        <v>0</v>
      </c>
      <c r="BJ158" s="3" t="s">
        <v>132</v>
      </c>
      <c r="BK158" s="174" t="n">
        <f aca="false">ROUND(I158*H158,2)</f>
        <v>0</v>
      </c>
      <c r="BL158" s="3" t="s">
        <v>131</v>
      </c>
      <c r="BM158" s="173" t="s">
        <v>167</v>
      </c>
    </row>
    <row r="159" s="27" customFormat="true" ht="21.75" hidden="false" customHeight="true" outlineLevel="0" collapsed="false">
      <c r="A159" s="22"/>
      <c r="B159" s="160"/>
      <c r="C159" s="161" t="s">
        <v>168</v>
      </c>
      <c r="D159" s="161" t="s">
        <v>127</v>
      </c>
      <c r="E159" s="162" t="s">
        <v>169</v>
      </c>
      <c r="F159" s="163" t="s">
        <v>170</v>
      </c>
      <c r="G159" s="164" t="s">
        <v>130</v>
      </c>
      <c r="H159" s="165" t="n">
        <v>1</v>
      </c>
      <c r="I159" s="166"/>
      <c r="J159" s="167" t="n">
        <f aca="false">ROUND(I159*H159,2)</f>
        <v>0</v>
      </c>
      <c r="K159" s="168"/>
      <c r="L159" s="23"/>
      <c r="M159" s="169"/>
      <c r="N159" s="170" t="s">
        <v>40</v>
      </c>
      <c r="O159" s="60"/>
      <c r="P159" s="171" t="n">
        <f aca="false">O159*H159</f>
        <v>0</v>
      </c>
      <c r="Q159" s="171" t="n">
        <v>0.00048</v>
      </c>
      <c r="R159" s="171" t="n">
        <f aca="false">Q159*H159</f>
        <v>0.00048</v>
      </c>
      <c r="S159" s="171" t="n">
        <v>0</v>
      </c>
      <c r="T159" s="172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3" t="s">
        <v>131</v>
      </c>
      <c r="AT159" s="173" t="s">
        <v>127</v>
      </c>
      <c r="AU159" s="173" t="s">
        <v>132</v>
      </c>
      <c r="AY159" s="3" t="s">
        <v>125</v>
      </c>
      <c r="BE159" s="174" t="n">
        <f aca="false">IF(N159="základní",J159,0)</f>
        <v>0</v>
      </c>
      <c r="BF159" s="174" t="n">
        <f aca="false">IF(N159="snížená",J159,0)</f>
        <v>0</v>
      </c>
      <c r="BG159" s="174" t="n">
        <f aca="false">IF(N159="zákl. přenesená",J159,0)</f>
        <v>0</v>
      </c>
      <c r="BH159" s="174" t="n">
        <f aca="false">IF(N159="sníž. přenesená",J159,0)</f>
        <v>0</v>
      </c>
      <c r="BI159" s="174" t="n">
        <f aca="false">IF(N159="nulová",J159,0)</f>
        <v>0</v>
      </c>
      <c r="BJ159" s="3" t="s">
        <v>132</v>
      </c>
      <c r="BK159" s="174" t="n">
        <f aca="false">ROUND(I159*H159,2)</f>
        <v>0</v>
      </c>
      <c r="BL159" s="3" t="s">
        <v>131</v>
      </c>
      <c r="BM159" s="173" t="s">
        <v>171</v>
      </c>
    </row>
    <row r="160" s="27" customFormat="true" ht="16.5" hidden="false" customHeight="true" outlineLevel="0" collapsed="false">
      <c r="A160" s="22"/>
      <c r="B160" s="160"/>
      <c r="C160" s="161" t="s">
        <v>172</v>
      </c>
      <c r="D160" s="161" t="s">
        <v>127</v>
      </c>
      <c r="E160" s="162" t="s">
        <v>173</v>
      </c>
      <c r="F160" s="163" t="s">
        <v>174</v>
      </c>
      <c r="G160" s="164" t="s">
        <v>130</v>
      </c>
      <c r="H160" s="165" t="n">
        <v>1</v>
      </c>
      <c r="I160" s="166"/>
      <c r="J160" s="167" t="n">
        <f aca="false">ROUND(I160*H160,2)</f>
        <v>0</v>
      </c>
      <c r="K160" s="168"/>
      <c r="L160" s="23"/>
      <c r="M160" s="169"/>
      <c r="N160" s="170" t="s">
        <v>40</v>
      </c>
      <c r="O160" s="60"/>
      <c r="P160" s="171" t="n">
        <f aca="false">O160*H160</f>
        <v>0</v>
      </c>
      <c r="Q160" s="171" t="n">
        <v>0.00048</v>
      </c>
      <c r="R160" s="171" t="n">
        <f aca="false">Q160*H160</f>
        <v>0.00048</v>
      </c>
      <c r="S160" s="171" t="n">
        <v>0</v>
      </c>
      <c r="T160" s="172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3" t="s">
        <v>131</v>
      </c>
      <c r="AT160" s="173" t="s">
        <v>127</v>
      </c>
      <c r="AU160" s="173" t="s">
        <v>132</v>
      </c>
      <c r="AY160" s="3" t="s">
        <v>125</v>
      </c>
      <c r="BE160" s="174" t="n">
        <f aca="false">IF(N160="základní",J160,0)</f>
        <v>0</v>
      </c>
      <c r="BF160" s="174" t="n">
        <f aca="false">IF(N160="snížená",J160,0)</f>
        <v>0</v>
      </c>
      <c r="BG160" s="174" t="n">
        <f aca="false">IF(N160="zákl. přenesená",J160,0)</f>
        <v>0</v>
      </c>
      <c r="BH160" s="174" t="n">
        <f aca="false">IF(N160="sníž. přenesená",J160,0)</f>
        <v>0</v>
      </c>
      <c r="BI160" s="174" t="n">
        <f aca="false">IF(N160="nulová",J160,0)</f>
        <v>0</v>
      </c>
      <c r="BJ160" s="3" t="s">
        <v>132</v>
      </c>
      <c r="BK160" s="174" t="n">
        <f aca="false">ROUND(I160*H160,2)</f>
        <v>0</v>
      </c>
      <c r="BL160" s="3" t="s">
        <v>131</v>
      </c>
      <c r="BM160" s="173" t="s">
        <v>175</v>
      </c>
    </row>
    <row r="161" s="146" customFormat="true" ht="22.8" hidden="false" customHeight="true" outlineLevel="0" collapsed="false">
      <c r="B161" s="147"/>
      <c r="D161" s="148" t="s">
        <v>73</v>
      </c>
      <c r="E161" s="148" t="s">
        <v>176</v>
      </c>
      <c r="F161" s="148" t="s">
        <v>177</v>
      </c>
      <c r="I161" s="150"/>
      <c r="J161" s="159" t="n">
        <f aca="false">BK161</f>
        <v>0</v>
      </c>
      <c r="L161" s="147"/>
      <c r="M161" s="152"/>
      <c r="N161" s="153"/>
      <c r="O161" s="153"/>
      <c r="P161" s="154" t="n">
        <f aca="false">SUM(P162:P176)</f>
        <v>0</v>
      </c>
      <c r="Q161" s="153"/>
      <c r="R161" s="154" t="n">
        <f aca="false">SUM(R162:R176)</f>
        <v>0.0012788</v>
      </c>
      <c r="S161" s="153"/>
      <c r="T161" s="155" t="n">
        <f aca="false">SUM(T162:T176)</f>
        <v>1.95861</v>
      </c>
      <c r="AR161" s="148" t="s">
        <v>79</v>
      </c>
      <c r="AT161" s="156" t="s">
        <v>73</v>
      </c>
      <c r="AU161" s="156" t="s">
        <v>79</v>
      </c>
      <c r="AY161" s="148" t="s">
        <v>125</v>
      </c>
      <c r="BK161" s="157" t="n">
        <f aca="false">SUM(BK162:BK176)</f>
        <v>0</v>
      </c>
    </row>
    <row r="162" s="27" customFormat="true" ht="19.4" hidden="false" customHeight="false" outlineLevel="0" collapsed="false">
      <c r="A162" s="22"/>
      <c r="B162" s="160"/>
      <c r="C162" s="161" t="s">
        <v>176</v>
      </c>
      <c r="D162" s="161" t="s">
        <v>127</v>
      </c>
      <c r="E162" s="162" t="s">
        <v>178</v>
      </c>
      <c r="F162" s="163" t="s">
        <v>179</v>
      </c>
      <c r="G162" s="164" t="s">
        <v>138</v>
      </c>
      <c r="H162" s="165" t="n">
        <v>31.97</v>
      </c>
      <c r="I162" s="166"/>
      <c r="J162" s="167" t="n">
        <f aca="false">ROUND(I162*H162,2)</f>
        <v>0</v>
      </c>
      <c r="K162" s="168"/>
      <c r="L162" s="23"/>
      <c r="M162" s="169"/>
      <c r="N162" s="170" t="s">
        <v>40</v>
      </c>
      <c r="O162" s="60"/>
      <c r="P162" s="171" t="n">
        <f aca="false">O162*H162</f>
        <v>0</v>
      </c>
      <c r="Q162" s="171" t="n">
        <v>4E-005</v>
      </c>
      <c r="R162" s="171" t="n">
        <f aca="false">Q162*H162</f>
        <v>0.0012788</v>
      </c>
      <c r="S162" s="171" t="n">
        <v>0</v>
      </c>
      <c r="T162" s="172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3" t="s">
        <v>131</v>
      </c>
      <c r="AT162" s="173" t="s">
        <v>127</v>
      </c>
      <c r="AU162" s="173" t="s">
        <v>132</v>
      </c>
      <c r="AY162" s="3" t="s">
        <v>125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3" t="s">
        <v>132</v>
      </c>
      <c r="BK162" s="174" t="n">
        <f aca="false">ROUND(I162*H162,2)</f>
        <v>0</v>
      </c>
      <c r="BL162" s="3" t="s">
        <v>131</v>
      </c>
      <c r="BM162" s="173" t="s">
        <v>180</v>
      </c>
    </row>
    <row r="163" s="27" customFormat="true" ht="19.4" hidden="false" customHeight="false" outlineLevel="0" collapsed="false">
      <c r="A163" s="22"/>
      <c r="B163" s="160"/>
      <c r="C163" s="161" t="s">
        <v>181</v>
      </c>
      <c r="D163" s="161" t="s">
        <v>127</v>
      </c>
      <c r="E163" s="162" t="s">
        <v>182</v>
      </c>
      <c r="F163" s="163" t="s">
        <v>183</v>
      </c>
      <c r="G163" s="164" t="s">
        <v>130</v>
      </c>
      <c r="H163" s="165" t="n">
        <v>1</v>
      </c>
      <c r="I163" s="166"/>
      <c r="J163" s="167" t="n">
        <f aca="false">ROUND(I163*H163,2)</f>
        <v>0</v>
      </c>
      <c r="K163" s="168"/>
      <c r="L163" s="23"/>
      <c r="M163" s="169"/>
      <c r="N163" s="170" t="s">
        <v>40</v>
      </c>
      <c r="O163" s="60"/>
      <c r="P163" s="171" t="n">
        <f aca="false">O163*H163</f>
        <v>0</v>
      </c>
      <c r="Q163" s="171" t="n">
        <v>0</v>
      </c>
      <c r="R163" s="171" t="n">
        <f aca="false">Q163*H163</f>
        <v>0</v>
      </c>
      <c r="S163" s="171" t="n">
        <v>0.61501</v>
      </c>
      <c r="T163" s="172" t="n">
        <f aca="false">S163*H163</f>
        <v>0.61501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3" t="s">
        <v>131</v>
      </c>
      <c r="AT163" s="173" t="s">
        <v>127</v>
      </c>
      <c r="AU163" s="173" t="s">
        <v>132</v>
      </c>
      <c r="AY163" s="3" t="s">
        <v>125</v>
      </c>
      <c r="BE163" s="174" t="n">
        <f aca="false">IF(N163="základní",J163,0)</f>
        <v>0</v>
      </c>
      <c r="BF163" s="174" t="n">
        <f aca="false">IF(N163="snížená",J163,0)</f>
        <v>0</v>
      </c>
      <c r="BG163" s="174" t="n">
        <f aca="false">IF(N163="zákl. přenesená",J163,0)</f>
        <v>0</v>
      </c>
      <c r="BH163" s="174" t="n">
        <f aca="false">IF(N163="sníž. přenesená",J163,0)</f>
        <v>0</v>
      </c>
      <c r="BI163" s="174" t="n">
        <f aca="false">IF(N163="nulová",J163,0)</f>
        <v>0</v>
      </c>
      <c r="BJ163" s="3" t="s">
        <v>132</v>
      </c>
      <c r="BK163" s="174" t="n">
        <f aca="false">ROUND(I163*H163,2)</f>
        <v>0</v>
      </c>
      <c r="BL163" s="3" t="s">
        <v>131</v>
      </c>
      <c r="BM163" s="173" t="s">
        <v>184</v>
      </c>
    </row>
    <row r="164" s="27" customFormat="true" ht="12.8" hidden="false" customHeight="false" outlineLevel="0" collapsed="false">
      <c r="A164" s="22"/>
      <c r="B164" s="160"/>
      <c r="C164" s="161" t="s">
        <v>185</v>
      </c>
      <c r="D164" s="161" t="s">
        <v>127</v>
      </c>
      <c r="E164" s="162" t="s">
        <v>186</v>
      </c>
      <c r="F164" s="163" t="s">
        <v>187</v>
      </c>
      <c r="G164" s="164" t="s">
        <v>130</v>
      </c>
      <c r="H164" s="165" t="n">
        <v>1</v>
      </c>
      <c r="I164" s="166"/>
      <c r="J164" s="167" t="n">
        <f aca="false">ROUND(I164*H164,2)</f>
        <v>0</v>
      </c>
      <c r="K164" s="168"/>
      <c r="L164" s="23"/>
      <c r="M164" s="169"/>
      <c r="N164" s="170" t="s">
        <v>40</v>
      </c>
      <c r="O164" s="60"/>
      <c r="P164" s="171" t="n">
        <f aca="false">O164*H164</f>
        <v>0</v>
      </c>
      <c r="Q164" s="171" t="n">
        <v>0</v>
      </c>
      <c r="R164" s="171" t="n">
        <f aca="false">Q164*H164</f>
        <v>0</v>
      </c>
      <c r="S164" s="171" t="n">
        <v>0</v>
      </c>
      <c r="T164" s="172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3" t="s">
        <v>131</v>
      </c>
      <c r="AT164" s="173" t="s">
        <v>127</v>
      </c>
      <c r="AU164" s="173" t="s">
        <v>132</v>
      </c>
      <c r="AY164" s="3" t="s">
        <v>125</v>
      </c>
      <c r="BE164" s="174" t="n">
        <f aca="false">IF(N164="základní",J164,0)</f>
        <v>0</v>
      </c>
      <c r="BF164" s="174" t="n">
        <f aca="false">IF(N164="snížená",J164,0)</f>
        <v>0</v>
      </c>
      <c r="BG164" s="174" t="n">
        <f aca="false">IF(N164="zákl. přenesená",J164,0)</f>
        <v>0</v>
      </c>
      <c r="BH164" s="174" t="n">
        <f aca="false">IF(N164="sníž. přenesená",J164,0)</f>
        <v>0</v>
      </c>
      <c r="BI164" s="174" t="n">
        <f aca="false">IF(N164="nulová",J164,0)</f>
        <v>0</v>
      </c>
      <c r="BJ164" s="3" t="s">
        <v>132</v>
      </c>
      <c r="BK164" s="174" t="n">
        <f aca="false">ROUND(I164*H164,2)</f>
        <v>0</v>
      </c>
      <c r="BL164" s="3" t="s">
        <v>131</v>
      </c>
      <c r="BM164" s="173" t="s">
        <v>188</v>
      </c>
    </row>
    <row r="165" s="27" customFormat="true" ht="16.5" hidden="false" customHeight="true" outlineLevel="0" collapsed="false">
      <c r="A165" s="22"/>
      <c r="B165" s="160"/>
      <c r="C165" s="161" t="s">
        <v>189</v>
      </c>
      <c r="D165" s="161" t="s">
        <v>127</v>
      </c>
      <c r="E165" s="162" t="s">
        <v>190</v>
      </c>
      <c r="F165" s="163" t="s">
        <v>191</v>
      </c>
      <c r="G165" s="164" t="s">
        <v>130</v>
      </c>
      <c r="H165" s="165" t="n">
        <v>1</v>
      </c>
      <c r="I165" s="166"/>
      <c r="J165" s="167" t="n">
        <f aca="false">ROUND(I165*H165,2)</f>
        <v>0</v>
      </c>
      <c r="K165" s="168"/>
      <c r="L165" s="23"/>
      <c r="M165" s="169"/>
      <c r="N165" s="170" t="s">
        <v>40</v>
      </c>
      <c r="O165" s="60"/>
      <c r="P165" s="171" t="n">
        <f aca="false">O165*H165</f>
        <v>0</v>
      </c>
      <c r="Q165" s="171" t="n">
        <v>0</v>
      </c>
      <c r="R165" s="171" t="n">
        <f aca="false">Q165*H165</f>
        <v>0</v>
      </c>
      <c r="S165" s="171" t="n">
        <v>0</v>
      </c>
      <c r="T165" s="172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3" t="s">
        <v>131</v>
      </c>
      <c r="AT165" s="173" t="s">
        <v>127</v>
      </c>
      <c r="AU165" s="173" t="s">
        <v>132</v>
      </c>
      <c r="AY165" s="3" t="s">
        <v>125</v>
      </c>
      <c r="BE165" s="174" t="n">
        <f aca="false">IF(N165="základní",J165,0)</f>
        <v>0</v>
      </c>
      <c r="BF165" s="174" t="n">
        <f aca="false">IF(N165="snížená",J165,0)</f>
        <v>0</v>
      </c>
      <c r="BG165" s="174" t="n">
        <f aca="false">IF(N165="zákl. přenesená",J165,0)</f>
        <v>0</v>
      </c>
      <c r="BH165" s="174" t="n">
        <f aca="false">IF(N165="sníž. přenesená",J165,0)</f>
        <v>0</v>
      </c>
      <c r="BI165" s="174" t="n">
        <f aca="false">IF(N165="nulová",J165,0)</f>
        <v>0</v>
      </c>
      <c r="BJ165" s="3" t="s">
        <v>132</v>
      </c>
      <c r="BK165" s="174" t="n">
        <f aca="false">ROUND(I165*H165,2)</f>
        <v>0</v>
      </c>
      <c r="BL165" s="3" t="s">
        <v>131</v>
      </c>
      <c r="BM165" s="173" t="s">
        <v>192</v>
      </c>
    </row>
    <row r="166" s="27" customFormat="true" ht="19.4" hidden="false" customHeight="false" outlineLevel="0" collapsed="false">
      <c r="A166" s="22"/>
      <c r="B166" s="160"/>
      <c r="C166" s="161" t="s">
        <v>193</v>
      </c>
      <c r="D166" s="161" t="s">
        <v>127</v>
      </c>
      <c r="E166" s="162" t="s">
        <v>194</v>
      </c>
      <c r="F166" s="163" t="s">
        <v>195</v>
      </c>
      <c r="G166" s="164" t="s">
        <v>196</v>
      </c>
      <c r="H166" s="165" t="n">
        <v>6</v>
      </c>
      <c r="I166" s="166"/>
      <c r="J166" s="167" t="n">
        <f aca="false">ROUND(I166*H166,2)</f>
        <v>0</v>
      </c>
      <c r="K166" s="168"/>
      <c r="L166" s="23"/>
      <c r="M166" s="169"/>
      <c r="N166" s="170" t="s">
        <v>40</v>
      </c>
      <c r="O166" s="60"/>
      <c r="P166" s="171" t="n">
        <f aca="false">O166*H166</f>
        <v>0</v>
      </c>
      <c r="Q166" s="171" t="n">
        <v>0</v>
      </c>
      <c r="R166" s="171" t="n">
        <f aca="false">Q166*H166</f>
        <v>0</v>
      </c>
      <c r="S166" s="171" t="n">
        <v>0</v>
      </c>
      <c r="T166" s="172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131</v>
      </c>
      <c r="AT166" s="173" t="s">
        <v>127</v>
      </c>
      <c r="AU166" s="173" t="s">
        <v>132</v>
      </c>
      <c r="AY166" s="3" t="s">
        <v>125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132</v>
      </c>
      <c r="BK166" s="174" t="n">
        <f aca="false">ROUND(I166*H166,2)</f>
        <v>0</v>
      </c>
      <c r="BL166" s="3" t="s">
        <v>131</v>
      </c>
      <c r="BM166" s="173" t="s">
        <v>197</v>
      </c>
    </row>
    <row r="167" s="27" customFormat="true" ht="16.5" hidden="false" customHeight="true" outlineLevel="0" collapsed="false">
      <c r="A167" s="22"/>
      <c r="B167" s="160"/>
      <c r="C167" s="161" t="s">
        <v>198</v>
      </c>
      <c r="D167" s="161" t="s">
        <v>127</v>
      </c>
      <c r="E167" s="162" t="s">
        <v>199</v>
      </c>
      <c r="F167" s="163" t="s">
        <v>200</v>
      </c>
      <c r="G167" s="164" t="s">
        <v>201</v>
      </c>
      <c r="H167" s="165" t="n">
        <v>3</v>
      </c>
      <c r="I167" s="166"/>
      <c r="J167" s="167" t="n">
        <f aca="false">ROUND(I167*H167,2)</f>
        <v>0</v>
      </c>
      <c r="K167" s="168"/>
      <c r="L167" s="23"/>
      <c r="M167" s="169"/>
      <c r="N167" s="170" t="s">
        <v>40</v>
      </c>
      <c r="O167" s="60"/>
      <c r="P167" s="171" t="n">
        <f aca="false">O167*H167</f>
        <v>0</v>
      </c>
      <c r="Q167" s="171" t="n">
        <v>0</v>
      </c>
      <c r="R167" s="171" t="n">
        <f aca="false">Q167*H167</f>
        <v>0</v>
      </c>
      <c r="S167" s="171" t="n">
        <v>0.036</v>
      </c>
      <c r="T167" s="172" t="n">
        <f aca="false">S167*H167</f>
        <v>0.108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3" t="s">
        <v>131</v>
      </c>
      <c r="AT167" s="173" t="s">
        <v>127</v>
      </c>
      <c r="AU167" s="173" t="s">
        <v>132</v>
      </c>
      <c r="AY167" s="3" t="s">
        <v>125</v>
      </c>
      <c r="BE167" s="174" t="n">
        <f aca="false">IF(N167="základní",J167,0)</f>
        <v>0</v>
      </c>
      <c r="BF167" s="174" t="n">
        <f aca="false">IF(N167="snížená",J167,0)</f>
        <v>0</v>
      </c>
      <c r="BG167" s="174" t="n">
        <f aca="false">IF(N167="zákl. přenesená",J167,0)</f>
        <v>0</v>
      </c>
      <c r="BH167" s="174" t="n">
        <f aca="false">IF(N167="sníž. přenesená",J167,0)</f>
        <v>0</v>
      </c>
      <c r="BI167" s="174" t="n">
        <f aca="false">IF(N167="nulová",J167,0)</f>
        <v>0</v>
      </c>
      <c r="BJ167" s="3" t="s">
        <v>132</v>
      </c>
      <c r="BK167" s="174" t="n">
        <f aca="false">ROUND(I167*H167,2)</f>
        <v>0</v>
      </c>
      <c r="BL167" s="3" t="s">
        <v>131</v>
      </c>
      <c r="BM167" s="173" t="s">
        <v>202</v>
      </c>
    </row>
    <row r="168" s="175" customFormat="true" ht="12.8" hidden="false" customHeight="false" outlineLevel="0" collapsed="false">
      <c r="B168" s="176"/>
      <c r="D168" s="110" t="s">
        <v>141</v>
      </c>
      <c r="E168" s="177"/>
      <c r="F168" s="178" t="s">
        <v>143</v>
      </c>
      <c r="H168" s="179" t="n">
        <v>3</v>
      </c>
      <c r="I168" s="180"/>
      <c r="L168" s="176"/>
      <c r="M168" s="181"/>
      <c r="N168" s="182"/>
      <c r="O168" s="182"/>
      <c r="P168" s="182"/>
      <c r="Q168" s="182"/>
      <c r="R168" s="182"/>
      <c r="S168" s="182"/>
      <c r="T168" s="183"/>
      <c r="AT168" s="177" t="s">
        <v>141</v>
      </c>
      <c r="AU168" s="177" t="s">
        <v>132</v>
      </c>
      <c r="AV168" s="175" t="s">
        <v>132</v>
      </c>
      <c r="AW168" s="175" t="s">
        <v>31</v>
      </c>
      <c r="AX168" s="175" t="s">
        <v>79</v>
      </c>
      <c r="AY168" s="177" t="s">
        <v>125</v>
      </c>
    </row>
    <row r="169" s="27" customFormat="true" ht="19.4" hidden="false" customHeight="false" outlineLevel="0" collapsed="false">
      <c r="A169" s="22"/>
      <c r="B169" s="160"/>
      <c r="C169" s="161" t="s">
        <v>7</v>
      </c>
      <c r="D169" s="161" t="s">
        <v>127</v>
      </c>
      <c r="E169" s="162" t="s">
        <v>203</v>
      </c>
      <c r="F169" s="163" t="s">
        <v>204</v>
      </c>
      <c r="G169" s="164" t="s">
        <v>201</v>
      </c>
      <c r="H169" s="165" t="n">
        <v>1</v>
      </c>
      <c r="I169" s="166"/>
      <c r="J169" s="167" t="n">
        <f aca="false">ROUND(I169*H169,2)</f>
        <v>0</v>
      </c>
      <c r="K169" s="168"/>
      <c r="L169" s="23"/>
      <c r="M169" s="169"/>
      <c r="N169" s="170" t="s">
        <v>40</v>
      </c>
      <c r="O169" s="60"/>
      <c r="P169" s="171" t="n">
        <f aca="false">O169*H169</f>
        <v>0</v>
      </c>
      <c r="Q169" s="171" t="n">
        <v>0</v>
      </c>
      <c r="R169" s="171" t="n">
        <f aca="false">Q169*H169</f>
        <v>0</v>
      </c>
      <c r="S169" s="171" t="n">
        <v>0.036</v>
      </c>
      <c r="T169" s="172" t="n">
        <f aca="false">S169*H169</f>
        <v>0.036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3" t="s">
        <v>131</v>
      </c>
      <c r="AT169" s="173" t="s">
        <v>127</v>
      </c>
      <c r="AU169" s="173" t="s">
        <v>132</v>
      </c>
      <c r="AY169" s="3" t="s">
        <v>125</v>
      </c>
      <c r="BE169" s="174" t="n">
        <f aca="false">IF(N169="základní",J169,0)</f>
        <v>0</v>
      </c>
      <c r="BF169" s="174" t="n">
        <f aca="false">IF(N169="snížená",J169,0)</f>
        <v>0</v>
      </c>
      <c r="BG169" s="174" t="n">
        <f aca="false">IF(N169="zákl. přenesená",J169,0)</f>
        <v>0</v>
      </c>
      <c r="BH169" s="174" t="n">
        <f aca="false">IF(N169="sníž. přenesená",J169,0)</f>
        <v>0</v>
      </c>
      <c r="BI169" s="174" t="n">
        <f aca="false">IF(N169="nulová",J169,0)</f>
        <v>0</v>
      </c>
      <c r="BJ169" s="3" t="s">
        <v>132</v>
      </c>
      <c r="BK169" s="174" t="n">
        <f aca="false">ROUND(I169*H169,2)</f>
        <v>0</v>
      </c>
      <c r="BL169" s="3" t="s">
        <v>131</v>
      </c>
      <c r="BM169" s="173" t="s">
        <v>205</v>
      </c>
    </row>
    <row r="170" s="175" customFormat="true" ht="12.8" hidden="false" customHeight="false" outlineLevel="0" collapsed="false">
      <c r="B170" s="176"/>
      <c r="D170" s="110" t="s">
        <v>141</v>
      </c>
      <c r="E170" s="177"/>
      <c r="F170" s="178" t="s">
        <v>79</v>
      </c>
      <c r="H170" s="179" t="n">
        <v>1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141</v>
      </c>
      <c r="AU170" s="177" t="s">
        <v>132</v>
      </c>
      <c r="AV170" s="175" t="s">
        <v>132</v>
      </c>
      <c r="AW170" s="175" t="s">
        <v>31</v>
      </c>
      <c r="AX170" s="175" t="s">
        <v>79</v>
      </c>
      <c r="AY170" s="177" t="s">
        <v>125</v>
      </c>
    </row>
    <row r="171" s="27" customFormat="true" ht="16.5" hidden="false" customHeight="true" outlineLevel="0" collapsed="false">
      <c r="A171" s="22"/>
      <c r="B171" s="160"/>
      <c r="C171" s="161" t="s">
        <v>206</v>
      </c>
      <c r="D171" s="161" t="s">
        <v>127</v>
      </c>
      <c r="E171" s="162" t="s">
        <v>207</v>
      </c>
      <c r="F171" s="163" t="s">
        <v>208</v>
      </c>
      <c r="G171" s="164" t="s">
        <v>201</v>
      </c>
      <c r="H171" s="165" t="n">
        <v>1</v>
      </c>
      <c r="I171" s="166"/>
      <c r="J171" s="167" t="n">
        <f aca="false">ROUND(I171*H171,2)</f>
        <v>0</v>
      </c>
      <c r="K171" s="168"/>
      <c r="L171" s="23"/>
      <c r="M171" s="169"/>
      <c r="N171" s="170" t="s">
        <v>40</v>
      </c>
      <c r="O171" s="60"/>
      <c r="P171" s="171" t="n">
        <f aca="false">O171*H171</f>
        <v>0</v>
      </c>
      <c r="Q171" s="171" t="n">
        <v>0</v>
      </c>
      <c r="R171" s="171" t="n">
        <f aca="false">Q171*H171</f>
        <v>0</v>
      </c>
      <c r="S171" s="171" t="n">
        <v>0.036</v>
      </c>
      <c r="T171" s="172" t="n">
        <f aca="false">S171*H171</f>
        <v>0.036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3" t="s">
        <v>131</v>
      </c>
      <c r="AT171" s="173" t="s">
        <v>127</v>
      </c>
      <c r="AU171" s="173" t="s">
        <v>132</v>
      </c>
      <c r="AY171" s="3" t="s">
        <v>125</v>
      </c>
      <c r="BE171" s="174" t="n">
        <f aca="false">IF(N171="základní",J171,0)</f>
        <v>0</v>
      </c>
      <c r="BF171" s="174" t="n">
        <f aca="false">IF(N171="snížená",J171,0)</f>
        <v>0</v>
      </c>
      <c r="BG171" s="174" t="n">
        <f aca="false">IF(N171="zákl. přenesená",J171,0)</f>
        <v>0</v>
      </c>
      <c r="BH171" s="174" t="n">
        <f aca="false">IF(N171="sníž. přenesená",J171,0)</f>
        <v>0</v>
      </c>
      <c r="BI171" s="174" t="n">
        <f aca="false">IF(N171="nulová",J171,0)</f>
        <v>0</v>
      </c>
      <c r="BJ171" s="3" t="s">
        <v>132</v>
      </c>
      <c r="BK171" s="174" t="n">
        <f aca="false">ROUND(I171*H171,2)</f>
        <v>0</v>
      </c>
      <c r="BL171" s="3" t="s">
        <v>131</v>
      </c>
      <c r="BM171" s="173" t="s">
        <v>209</v>
      </c>
    </row>
    <row r="172" s="175" customFormat="true" ht="12.8" hidden="false" customHeight="false" outlineLevel="0" collapsed="false">
      <c r="B172" s="176"/>
      <c r="D172" s="110" t="s">
        <v>141</v>
      </c>
      <c r="E172" s="177"/>
      <c r="F172" s="178" t="s">
        <v>79</v>
      </c>
      <c r="H172" s="179" t="n">
        <v>1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T172" s="177" t="s">
        <v>141</v>
      </c>
      <c r="AU172" s="177" t="s">
        <v>132</v>
      </c>
      <c r="AV172" s="175" t="s">
        <v>132</v>
      </c>
      <c r="AW172" s="175" t="s">
        <v>31</v>
      </c>
      <c r="AX172" s="175" t="s">
        <v>79</v>
      </c>
      <c r="AY172" s="177" t="s">
        <v>125</v>
      </c>
    </row>
    <row r="173" s="27" customFormat="true" ht="16.5" hidden="false" customHeight="true" outlineLevel="0" collapsed="false">
      <c r="A173" s="22"/>
      <c r="B173" s="160"/>
      <c r="C173" s="161" t="s">
        <v>210</v>
      </c>
      <c r="D173" s="161" t="s">
        <v>127</v>
      </c>
      <c r="E173" s="162" t="s">
        <v>211</v>
      </c>
      <c r="F173" s="163" t="s">
        <v>212</v>
      </c>
      <c r="G173" s="164" t="s">
        <v>201</v>
      </c>
      <c r="H173" s="165" t="n">
        <v>1</v>
      </c>
      <c r="I173" s="166"/>
      <c r="J173" s="167" t="n">
        <f aca="false">ROUND(I173*H173,2)</f>
        <v>0</v>
      </c>
      <c r="K173" s="168"/>
      <c r="L173" s="23"/>
      <c r="M173" s="169"/>
      <c r="N173" s="170" t="s">
        <v>40</v>
      </c>
      <c r="O173" s="60"/>
      <c r="P173" s="171" t="n">
        <f aca="false">O173*H173</f>
        <v>0</v>
      </c>
      <c r="Q173" s="171" t="n">
        <v>0</v>
      </c>
      <c r="R173" s="171" t="n">
        <f aca="false">Q173*H173</f>
        <v>0</v>
      </c>
      <c r="S173" s="171" t="n">
        <v>0.036</v>
      </c>
      <c r="T173" s="172" t="n">
        <f aca="false">S173*H173</f>
        <v>0.036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3" t="s">
        <v>131</v>
      </c>
      <c r="AT173" s="173" t="s">
        <v>127</v>
      </c>
      <c r="AU173" s="173" t="s">
        <v>132</v>
      </c>
      <c r="AY173" s="3" t="s">
        <v>125</v>
      </c>
      <c r="BE173" s="174" t="n">
        <f aca="false">IF(N173="základní",J173,0)</f>
        <v>0</v>
      </c>
      <c r="BF173" s="174" t="n">
        <f aca="false">IF(N173="snížená",J173,0)</f>
        <v>0</v>
      </c>
      <c r="BG173" s="174" t="n">
        <f aca="false">IF(N173="zákl. přenesená",J173,0)</f>
        <v>0</v>
      </c>
      <c r="BH173" s="174" t="n">
        <f aca="false">IF(N173="sníž. přenesená",J173,0)</f>
        <v>0</v>
      </c>
      <c r="BI173" s="174" t="n">
        <f aca="false">IF(N173="nulová",J173,0)</f>
        <v>0</v>
      </c>
      <c r="BJ173" s="3" t="s">
        <v>132</v>
      </c>
      <c r="BK173" s="174" t="n">
        <f aca="false">ROUND(I173*H173,2)</f>
        <v>0</v>
      </c>
      <c r="BL173" s="3" t="s">
        <v>131</v>
      </c>
      <c r="BM173" s="173" t="s">
        <v>213</v>
      </c>
    </row>
    <row r="174" s="27" customFormat="true" ht="33" hidden="false" customHeight="true" outlineLevel="0" collapsed="false">
      <c r="A174" s="22"/>
      <c r="B174" s="160"/>
      <c r="C174" s="161" t="s">
        <v>214</v>
      </c>
      <c r="D174" s="161" t="s">
        <v>127</v>
      </c>
      <c r="E174" s="162" t="s">
        <v>215</v>
      </c>
      <c r="F174" s="163" t="s">
        <v>216</v>
      </c>
      <c r="G174" s="164" t="s">
        <v>138</v>
      </c>
      <c r="H174" s="165" t="n">
        <v>28.6</v>
      </c>
      <c r="I174" s="166"/>
      <c r="J174" s="167" t="n">
        <f aca="false">ROUND(I174*H174,2)</f>
        <v>0</v>
      </c>
      <c r="K174" s="168" t="s">
        <v>139</v>
      </c>
      <c r="L174" s="23"/>
      <c r="M174" s="169"/>
      <c r="N174" s="170" t="s">
        <v>40</v>
      </c>
      <c r="O174" s="60"/>
      <c r="P174" s="171" t="n">
        <f aca="false">O174*H174</f>
        <v>0</v>
      </c>
      <c r="Q174" s="171" t="n">
        <v>0</v>
      </c>
      <c r="R174" s="171" t="n">
        <f aca="false">Q174*H174</f>
        <v>0</v>
      </c>
      <c r="S174" s="171" t="n">
        <v>0.004</v>
      </c>
      <c r="T174" s="172" t="n">
        <f aca="false">S174*H174</f>
        <v>0.1144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3" t="s">
        <v>131</v>
      </c>
      <c r="AT174" s="173" t="s">
        <v>127</v>
      </c>
      <c r="AU174" s="173" t="s">
        <v>132</v>
      </c>
      <c r="AY174" s="3" t="s">
        <v>125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132</v>
      </c>
      <c r="BK174" s="174" t="n">
        <f aca="false">ROUND(I174*H174,2)</f>
        <v>0</v>
      </c>
      <c r="BL174" s="3" t="s">
        <v>131</v>
      </c>
      <c r="BM174" s="173" t="s">
        <v>217</v>
      </c>
    </row>
    <row r="175" s="175" customFormat="true" ht="12.8" hidden="false" customHeight="false" outlineLevel="0" collapsed="false">
      <c r="B175" s="176"/>
      <c r="D175" s="110" t="s">
        <v>141</v>
      </c>
      <c r="E175" s="177"/>
      <c r="F175" s="178" t="s">
        <v>218</v>
      </c>
      <c r="H175" s="179" t="n">
        <v>28.6</v>
      </c>
      <c r="I175" s="180"/>
      <c r="L175" s="176"/>
      <c r="M175" s="181"/>
      <c r="N175" s="182"/>
      <c r="O175" s="182"/>
      <c r="P175" s="182"/>
      <c r="Q175" s="182"/>
      <c r="R175" s="182"/>
      <c r="S175" s="182"/>
      <c r="T175" s="183"/>
      <c r="AT175" s="177" t="s">
        <v>141</v>
      </c>
      <c r="AU175" s="177" t="s">
        <v>132</v>
      </c>
      <c r="AV175" s="175" t="s">
        <v>132</v>
      </c>
      <c r="AW175" s="175" t="s">
        <v>31</v>
      </c>
      <c r="AX175" s="175" t="s">
        <v>79</v>
      </c>
      <c r="AY175" s="177" t="s">
        <v>125</v>
      </c>
    </row>
    <row r="176" s="27" customFormat="true" ht="33" hidden="false" customHeight="true" outlineLevel="0" collapsed="false">
      <c r="A176" s="22"/>
      <c r="B176" s="160"/>
      <c r="C176" s="161" t="s">
        <v>219</v>
      </c>
      <c r="D176" s="161" t="s">
        <v>127</v>
      </c>
      <c r="E176" s="162" t="s">
        <v>220</v>
      </c>
      <c r="F176" s="163" t="s">
        <v>221</v>
      </c>
      <c r="G176" s="164" t="s">
        <v>138</v>
      </c>
      <c r="H176" s="165" t="n">
        <v>101.32</v>
      </c>
      <c r="I176" s="166"/>
      <c r="J176" s="167" t="n">
        <f aca="false">ROUND(I176*H176,2)</f>
        <v>0</v>
      </c>
      <c r="K176" s="168" t="s">
        <v>139</v>
      </c>
      <c r="L176" s="23"/>
      <c r="M176" s="169"/>
      <c r="N176" s="170" t="s">
        <v>40</v>
      </c>
      <c r="O176" s="60"/>
      <c r="P176" s="171" t="n">
        <f aca="false">O176*H176</f>
        <v>0</v>
      </c>
      <c r="Q176" s="171" t="n">
        <v>0</v>
      </c>
      <c r="R176" s="171" t="n">
        <f aca="false">Q176*H176</f>
        <v>0</v>
      </c>
      <c r="S176" s="171" t="n">
        <v>0.01</v>
      </c>
      <c r="T176" s="172" t="n">
        <f aca="false">S176*H176</f>
        <v>1.0132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3" t="s">
        <v>131</v>
      </c>
      <c r="AT176" s="173" t="s">
        <v>127</v>
      </c>
      <c r="AU176" s="173" t="s">
        <v>132</v>
      </c>
      <c r="AY176" s="3" t="s">
        <v>125</v>
      </c>
      <c r="BE176" s="174" t="n">
        <f aca="false">IF(N176="základní",J176,0)</f>
        <v>0</v>
      </c>
      <c r="BF176" s="174" t="n">
        <f aca="false">IF(N176="snížená",J176,0)</f>
        <v>0</v>
      </c>
      <c r="BG176" s="174" t="n">
        <f aca="false">IF(N176="zákl. přenesená",J176,0)</f>
        <v>0</v>
      </c>
      <c r="BH176" s="174" t="n">
        <f aca="false">IF(N176="sníž. přenesená",J176,0)</f>
        <v>0</v>
      </c>
      <c r="BI176" s="174" t="n">
        <f aca="false">IF(N176="nulová",J176,0)</f>
        <v>0</v>
      </c>
      <c r="BJ176" s="3" t="s">
        <v>132</v>
      </c>
      <c r="BK176" s="174" t="n">
        <f aca="false">ROUND(I176*H176,2)</f>
        <v>0</v>
      </c>
      <c r="BL176" s="3" t="s">
        <v>131</v>
      </c>
      <c r="BM176" s="173" t="s">
        <v>222</v>
      </c>
    </row>
    <row r="177" s="146" customFormat="true" ht="22.8" hidden="false" customHeight="true" outlineLevel="0" collapsed="false">
      <c r="B177" s="147"/>
      <c r="D177" s="148" t="s">
        <v>73</v>
      </c>
      <c r="E177" s="148" t="s">
        <v>223</v>
      </c>
      <c r="F177" s="148" t="s">
        <v>224</v>
      </c>
      <c r="I177" s="150"/>
      <c r="J177" s="159" t="n">
        <f aca="false">BK177</f>
        <v>0</v>
      </c>
      <c r="L177" s="147"/>
      <c r="M177" s="152"/>
      <c r="N177" s="153"/>
      <c r="O177" s="153"/>
      <c r="P177" s="154" t="n">
        <f aca="false">SUM(P178:P182)</f>
        <v>0</v>
      </c>
      <c r="Q177" s="153"/>
      <c r="R177" s="154" t="n">
        <f aca="false">SUM(R178:R182)</f>
        <v>0</v>
      </c>
      <c r="S177" s="153"/>
      <c r="T177" s="155" t="n">
        <f aca="false">SUM(T178:T182)</f>
        <v>0</v>
      </c>
      <c r="AR177" s="148" t="s">
        <v>79</v>
      </c>
      <c r="AT177" s="156" t="s">
        <v>73</v>
      </c>
      <c r="AU177" s="156" t="s">
        <v>79</v>
      </c>
      <c r="AY177" s="148" t="s">
        <v>125</v>
      </c>
      <c r="BK177" s="157" t="n">
        <f aca="false">SUM(BK178:BK182)</f>
        <v>0</v>
      </c>
    </row>
    <row r="178" s="27" customFormat="true" ht="19.4" hidden="false" customHeight="false" outlineLevel="0" collapsed="false">
      <c r="A178" s="22"/>
      <c r="B178" s="160"/>
      <c r="C178" s="161" t="s">
        <v>225</v>
      </c>
      <c r="D178" s="161" t="s">
        <v>127</v>
      </c>
      <c r="E178" s="162" t="s">
        <v>226</v>
      </c>
      <c r="F178" s="163" t="s">
        <v>227</v>
      </c>
      <c r="G178" s="164" t="s">
        <v>228</v>
      </c>
      <c r="H178" s="165" t="n">
        <v>2.262</v>
      </c>
      <c r="I178" s="166"/>
      <c r="J178" s="167" t="n">
        <f aca="false">ROUND(I178*H178,2)</f>
        <v>0</v>
      </c>
      <c r="K178" s="168" t="s">
        <v>139</v>
      </c>
      <c r="L178" s="23"/>
      <c r="M178" s="169"/>
      <c r="N178" s="170" t="s">
        <v>40</v>
      </c>
      <c r="O178" s="60"/>
      <c r="P178" s="171" t="n">
        <f aca="false">O178*H178</f>
        <v>0</v>
      </c>
      <c r="Q178" s="171" t="n">
        <v>0</v>
      </c>
      <c r="R178" s="171" t="n">
        <f aca="false">Q178*H178</f>
        <v>0</v>
      </c>
      <c r="S178" s="171" t="n">
        <v>0</v>
      </c>
      <c r="T178" s="172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3" t="s">
        <v>131</v>
      </c>
      <c r="AT178" s="173" t="s">
        <v>127</v>
      </c>
      <c r="AU178" s="173" t="s">
        <v>132</v>
      </c>
      <c r="AY178" s="3" t="s">
        <v>125</v>
      </c>
      <c r="BE178" s="174" t="n">
        <f aca="false">IF(N178="základní",J178,0)</f>
        <v>0</v>
      </c>
      <c r="BF178" s="174" t="n">
        <f aca="false">IF(N178="snížená",J178,0)</f>
        <v>0</v>
      </c>
      <c r="BG178" s="174" t="n">
        <f aca="false">IF(N178="zákl. přenesená",J178,0)</f>
        <v>0</v>
      </c>
      <c r="BH178" s="174" t="n">
        <f aca="false">IF(N178="sníž. přenesená",J178,0)</f>
        <v>0</v>
      </c>
      <c r="BI178" s="174" t="n">
        <f aca="false">IF(N178="nulová",J178,0)</f>
        <v>0</v>
      </c>
      <c r="BJ178" s="3" t="s">
        <v>132</v>
      </c>
      <c r="BK178" s="174" t="n">
        <f aca="false">ROUND(I178*H178,2)</f>
        <v>0</v>
      </c>
      <c r="BL178" s="3" t="s">
        <v>131</v>
      </c>
      <c r="BM178" s="173" t="s">
        <v>229</v>
      </c>
    </row>
    <row r="179" s="27" customFormat="true" ht="19.4" hidden="false" customHeight="false" outlineLevel="0" collapsed="false">
      <c r="A179" s="22"/>
      <c r="B179" s="160"/>
      <c r="C179" s="161" t="s">
        <v>6</v>
      </c>
      <c r="D179" s="161" t="s">
        <v>127</v>
      </c>
      <c r="E179" s="162" t="s">
        <v>230</v>
      </c>
      <c r="F179" s="163" t="s">
        <v>231</v>
      </c>
      <c r="G179" s="164" t="s">
        <v>228</v>
      </c>
      <c r="H179" s="165" t="n">
        <v>2.262</v>
      </c>
      <c r="I179" s="166"/>
      <c r="J179" s="167" t="n">
        <f aca="false">ROUND(I179*H179,2)</f>
        <v>0</v>
      </c>
      <c r="K179" s="168" t="s">
        <v>139</v>
      </c>
      <c r="L179" s="23"/>
      <c r="M179" s="169"/>
      <c r="N179" s="170" t="s">
        <v>40</v>
      </c>
      <c r="O179" s="60"/>
      <c r="P179" s="171" t="n">
        <f aca="false">O179*H179</f>
        <v>0</v>
      </c>
      <c r="Q179" s="171" t="n">
        <v>0</v>
      </c>
      <c r="R179" s="171" t="n">
        <f aca="false">Q179*H179</f>
        <v>0</v>
      </c>
      <c r="S179" s="171" t="n">
        <v>0</v>
      </c>
      <c r="T179" s="172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3" t="s">
        <v>131</v>
      </c>
      <c r="AT179" s="173" t="s">
        <v>127</v>
      </c>
      <c r="AU179" s="173" t="s">
        <v>132</v>
      </c>
      <c r="AY179" s="3" t="s">
        <v>125</v>
      </c>
      <c r="BE179" s="174" t="n">
        <f aca="false">IF(N179="základní",J179,0)</f>
        <v>0</v>
      </c>
      <c r="BF179" s="174" t="n">
        <f aca="false">IF(N179="snížená",J179,0)</f>
        <v>0</v>
      </c>
      <c r="BG179" s="174" t="n">
        <f aca="false">IF(N179="zákl. přenesená",J179,0)</f>
        <v>0</v>
      </c>
      <c r="BH179" s="174" t="n">
        <f aca="false">IF(N179="sníž. přenesená",J179,0)</f>
        <v>0</v>
      </c>
      <c r="BI179" s="174" t="n">
        <f aca="false">IF(N179="nulová",J179,0)</f>
        <v>0</v>
      </c>
      <c r="BJ179" s="3" t="s">
        <v>132</v>
      </c>
      <c r="BK179" s="174" t="n">
        <f aca="false">ROUND(I179*H179,2)</f>
        <v>0</v>
      </c>
      <c r="BL179" s="3" t="s">
        <v>131</v>
      </c>
      <c r="BM179" s="173" t="s">
        <v>232</v>
      </c>
    </row>
    <row r="180" s="27" customFormat="true" ht="19.4" hidden="false" customHeight="false" outlineLevel="0" collapsed="false">
      <c r="A180" s="22"/>
      <c r="B180" s="160"/>
      <c r="C180" s="161" t="s">
        <v>233</v>
      </c>
      <c r="D180" s="161" t="s">
        <v>127</v>
      </c>
      <c r="E180" s="162" t="s">
        <v>234</v>
      </c>
      <c r="F180" s="163" t="s">
        <v>235</v>
      </c>
      <c r="G180" s="164" t="s">
        <v>228</v>
      </c>
      <c r="H180" s="165" t="n">
        <v>54.288</v>
      </c>
      <c r="I180" s="166"/>
      <c r="J180" s="167" t="n">
        <f aca="false">ROUND(I180*H180,2)</f>
        <v>0</v>
      </c>
      <c r="K180" s="168" t="s">
        <v>139</v>
      </c>
      <c r="L180" s="23"/>
      <c r="M180" s="169"/>
      <c r="N180" s="170" t="s">
        <v>40</v>
      </c>
      <c r="O180" s="60"/>
      <c r="P180" s="171" t="n">
        <f aca="false">O180*H180</f>
        <v>0</v>
      </c>
      <c r="Q180" s="171" t="n">
        <v>0</v>
      </c>
      <c r="R180" s="171" t="n">
        <f aca="false">Q180*H180</f>
        <v>0</v>
      </c>
      <c r="S180" s="171" t="n">
        <v>0</v>
      </c>
      <c r="T180" s="172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3" t="s">
        <v>131</v>
      </c>
      <c r="AT180" s="173" t="s">
        <v>127</v>
      </c>
      <c r="AU180" s="173" t="s">
        <v>132</v>
      </c>
      <c r="AY180" s="3" t="s">
        <v>125</v>
      </c>
      <c r="BE180" s="174" t="n">
        <f aca="false">IF(N180="základní",J180,0)</f>
        <v>0</v>
      </c>
      <c r="BF180" s="174" t="n">
        <f aca="false">IF(N180="snížená",J180,0)</f>
        <v>0</v>
      </c>
      <c r="BG180" s="174" t="n">
        <f aca="false">IF(N180="zákl. přenesená",J180,0)</f>
        <v>0</v>
      </c>
      <c r="BH180" s="174" t="n">
        <f aca="false">IF(N180="sníž. přenesená",J180,0)</f>
        <v>0</v>
      </c>
      <c r="BI180" s="174" t="n">
        <f aca="false">IF(N180="nulová",J180,0)</f>
        <v>0</v>
      </c>
      <c r="BJ180" s="3" t="s">
        <v>132</v>
      </c>
      <c r="BK180" s="174" t="n">
        <f aca="false">ROUND(I180*H180,2)</f>
        <v>0</v>
      </c>
      <c r="BL180" s="3" t="s">
        <v>131</v>
      </c>
      <c r="BM180" s="173" t="s">
        <v>236</v>
      </c>
    </row>
    <row r="181" s="175" customFormat="true" ht="12.8" hidden="false" customHeight="false" outlineLevel="0" collapsed="false">
      <c r="B181" s="176"/>
      <c r="D181" s="110" t="s">
        <v>141</v>
      </c>
      <c r="F181" s="178" t="s">
        <v>237</v>
      </c>
      <c r="H181" s="179" t="n">
        <v>54.288</v>
      </c>
      <c r="I181" s="180"/>
      <c r="L181" s="176"/>
      <c r="M181" s="181"/>
      <c r="N181" s="182"/>
      <c r="O181" s="182"/>
      <c r="P181" s="182"/>
      <c r="Q181" s="182"/>
      <c r="R181" s="182"/>
      <c r="S181" s="182"/>
      <c r="T181" s="183"/>
      <c r="AT181" s="177" t="s">
        <v>141</v>
      </c>
      <c r="AU181" s="177" t="s">
        <v>132</v>
      </c>
      <c r="AV181" s="175" t="s">
        <v>132</v>
      </c>
      <c r="AW181" s="175" t="s">
        <v>2</v>
      </c>
      <c r="AX181" s="175" t="s">
        <v>79</v>
      </c>
      <c r="AY181" s="177" t="s">
        <v>125</v>
      </c>
    </row>
    <row r="182" s="27" customFormat="true" ht="19.4" hidden="false" customHeight="false" outlineLevel="0" collapsed="false">
      <c r="A182" s="22"/>
      <c r="B182" s="160"/>
      <c r="C182" s="161" t="s">
        <v>238</v>
      </c>
      <c r="D182" s="161" t="s">
        <v>127</v>
      </c>
      <c r="E182" s="162" t="s">
        <v>239</v>
      </c>
      <c r="F182" s="163" t="s">
        <v>240</v>
      </c>
      <c r="G182" s="164" t="s">
        <v>228</v>
      </c>
      <c r="H182" s="165" t="n">
        <v>2.262</v>
      </c>
      <c r="I182" s="166"/>
      <c r="J182" s="167" t="n">
        <f aca="false">ROUND(I182*H182,2)</f>
        <v>0</v>
      </c>
      <c r="K182" s="168" t="s">
        <v>139</v>
      </c>
      <c r="L182" s="23"/>
      <c r="M182" s="169"/>
      <c r="N182" s="170" t="s">
        <v>40</v>
      </c>
      <c r="O182" s="60"/>
      <c r="P182" s="171" t="n">
        <f aca="false">O182*H182</f>
        <v>0</v>
      </c>
      <c r="Q182" s="171" t="n">
        <v>0</v>
      </c>
      <c r="R182" s="171" t="n">
        <f aca="false">Q182*H182</f>
        <v>0</v>
      </c>
      <c r="S182" s="171" t="n">
        <v>0</v>
      </c>
      <c r="T182" s="172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3" t="s">
        <v>131</v>
      </c>
      <c r="AT182" s="173" t="s">
        <v>127</v>
      </c>
      <c r="AU182" s="173" t="s">
        <v>132</v>
      </c>
      <c r="AY182" s="3" t="s">
        <v>125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3" t="s">
        <v>132</v>
      </c>
      <c r="BK182" s="174" t="n">
        <f aca="false">ROUND(I182*H182,2)</f>
        <v>0</v>
      </c>
      <c r="BL182" s="3" t="s">
        <v>131</v>
      </c>
      <c r="BM182" s="173" t="s">
        <v>241</v>
      </c>
    </row>
    <row r="183" s="146" customFormat="true" ht="22.8" hidden="false" customHeight="true" outlineLevel="0" collapsed="false">
      <c r="B183" s="147"/>
      <c r="D183" s="148" t="s">
        <v>73</v>
      </c>
      <c r="E183" s="148" t="s">
        <v>242</v>
      </c>
      <c r="F183" s="148" t="s">
        <v>243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P184</f>
        <v>0</v>
      </c>
      <c r="Q183" s="153"/>
      <c r="R183" s="154" t="n">
        <f aca="false">R184</f>
        <v>0</v>
      </c>
      <c r="S183" s="153"/>
      <c r="T183" s="155" t="n">
        <f aca="false">T184</f>
        <v>0</v>
      </c>
      <c r="AR183" s="148" t="s">
        <v>79</v>
      </c>
      <c r="AT183" s="156" t="s">
        <v>73</v>
      </c>
      <c r="AU183" s="156" t="s">
        <v>79</v>
      </c>
      <c r="AY183" s="148" t="s">
        <v>125</v>
      </c>
      <c r="BK183" s="157" t="n">
        <f aca="false">BK184</f>
        <v>0</v>
      </c>
    </row>
    <row r="184" s="27" customFormat="true" ht="16.5" hidden="false" customHeight="true" outlineLevel="0" collapsed="false">
      <c r="A184" s="22"/>
      <c r="B184" s="160"/>
      <c r="C184" s="161" t="s">
        <v>244</v>
      </c>
      <c r="D184" s="161" t="s">
        <v>127</v>
      </c>
      <c r="E184" s="162" t="s">
        <v>245</v>
      </c>
      <c r="F184" s="163" t="s">
        <v>246</v>
      </c>
      <c r="G184" s="164" t="s">
        <v>228</v>
      </c>
      <c r="H184" s="165" t="n">
        <v>2.022</v>
      </c>
      <c r="I184" s="166"/>
      <c r="J184" s="167" t="n">
        <f aca="false">ROUND(I184*H184,2)</f>
        <v>0</v>
      </c>
      <c r="K184" s="168" t="s">
        <v>139</v>
      </c>
      <c r="L184" s="23"/>
      <c r="M184" s="169"/>
      <c r="N184" s="170" t="s">
        <v>40</v>
      </c>
      <c r="O184" s="60"/>
      <c r="P184" s="171" t="n">
        <f aca="false">O184*H184</f>
        <v>0</v>
      </c>
      <c r="Q184" s="171" t="n">
        <v>0</v>
      </c>
      <c r="R184" s="171" t="n">
        <f aca="false">Q184*H184</f>
        <v>0</v>
      </c>
      <c r="S184" s="171" t="n">
        <v>0</v>
      </c>
      <c r="T184" s="172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3" t="s">
        <v>131</v>
      </c>
      <c r="AT184" s="173" t="s">
        <v>127</v>
      </c>
      <c r="AU184" s="173" t="s">
        <v>132</v>
      </c>
      <c r="AY184" s="3" t="s">
        <v>125</v>
      </c>
      <c r="BE184" s="174" t="n">
        <f aca="false">IF(N184="základní",J184,0)</f>
        <v>0</v>
      </c>
      <c r="BF184" s="174" t="n">
        <f aca="false">IF(N184="snížená",J184,0)</f>
        <v>0</v>
      </c>
      <c r="BG184" s="174" t="n">
        <f aca="false">IF(N184="zákl. přenesená",J184,0)</f>
        <v>0</v>
      </c>
      <c r="BH184" s="174" t="n">
        <f aca="false">IF(N184="sníž. přenesená",J184,0)</f>
        <v>0</v>
      </c>
      <c r="BI184" s="174" t="n">
        <f aca="false">IF(N184="nulová",J184,0)</f>
        <v>0</v>
      </c>
      <c r="BJ184" s="3" t="s">
        <v>132</v>
      </c>
      <c r="BK184" s="174" t="n">
        <f aca="false">ROUND(I184*H184,2)</f>
        <v>0</v>
      </c>
      <c r="BL184" s="3" t="s">
        <v>131</v>
      </c>
      <c r="BM184" s="173" t="s">
        <v>247</v>
      </c>
    </row>
    <row r="185" s="146" customFormat="true" ht="25.9" hidden="false" customHeight="true" outlineLevel="0" collapsed="false">
      <c r="B185" s="147"/>
      <c r="D185" s="148" t="s">
        <v>73</v>
      </c>
      <c r="E185" s="148" t="s">
        <v>248</v>
      </c>
      <c r="F185" s="148" t="s">
        <v>249</v>
      </c>
      <c r="I185" s="150"/>
      <c r="J185" s="151" t="n">
        <f aca="false">BK185</f>
        <v>0</v>
      </c>
      <c r="L185" s="147"/>
      <c r="M185" s="152"/>
      <c r="N185" s="153"/>
      <c r="O185" s="153"/>
      <c r="P185" s="154" t="n">
        <f aca="false">P186+P189+P200+P203+P213+P230+P235+P252+P258+P274+P281</f>
        <v>0</v>
      </c>
      <c r="Q185" s="153"/>
      <c r="R185" s="154" t="n">
        <f aca="false">R186+R189+R200+R203+R213+R230+R235+R252+R258+R274+R281</f>
        <v>0.6157465</v>
      </c>
      <c r="S185" s="153"/>
      <c r="T185" s="155" t="n">
        <f aca="false">T186+T189+T200+T203+T213+T230+T235+T252+T258+T274+T281</f>
        <v>0.3033273</v>
      </c>
      <c r="AR185" s="148" t="s">
        <v>132</v>
      </c>
      <c r="AT185" s="156" t="s">
        <v>73</v>
      </c>
      <c r="AU185" s="156" t="s">
        <v>74</v>
      </c>
      <c r="AY185" s="148" t="s">
        <v>125</v>
      </c>
      <c r="BK185" s="157" t="n">
        <f aca="false">BK186+BK189+BK200+BK203+BK213+BK230+BK235+BK252+BK258+BK274+BK281</f>
        <v>0</v>
      </c>
    </row>
    <row r="186" s="146" customFormat="true" ht="22.8" hidden="false" customHeight="true" outlineLevel="0" collapsed="false">
      <c r="B186" s="147"/>
      <c r="D186" s="148" t="s">
        <v>73</v>
      </c>
      <c r="E186" s="148" t="s">
        <v>250</v>
      </c>
      <c r="F186" s="148" t="s">
        <v>251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SUM(P187:P188)</f>
        <v>0</v>
      </c>
      <c r="Q186" s="153"/>
      <c r="R186" s="154" t="n">
        <f aca="false">SUM(R187:R188)</f>
        <v>0.00157</v>
      </c>
      <c r="S186" s="153"/>
      <c r="T186" s="155" t="n">
        <f aca="false">SUM(T187:T188)</f>
        <v>0</v>
      </c>
      <c r="AR186" s="148" t="s">
        <v>132</v>
      </c>
      <c r="AT186" s="156" t="s">
        <v>73</v>
      </c>
      <c r="AU186" s="156" t="s">
        <v>79</v>
      </c>
      <c r="AY186" s="148" t="s">
        <v>125</v>
      </c>
      <c r="BK186" s="157" t="n">
        <f aca="false">SUM(BK187:BK188)</f>
        <v>0</v>
      </c>
    </row>
    <row r="187" s="27" customFormat="true" ht="19.4" hidden="false" customHeight="false" outlineLevel="0" collapsed="false">
      <c r="A187" s="22"/>
      <c r="B187" s="160"/>
      <c r="C187" s="161" t="s">
        <v>252</v>
      </c>
      <c r="D187" s="161" t="s">
        <v>127</v>
      </c>
      <c r="E187" s="162" t="s">
        <v>253</v>
      </c>
      <c r="F187" s="163" t="s">
        <v>254</v>
      </c>
      <c r="G187" s="164" t="s">
        <v>130</v>
      </c>
      <c r="H187" s="165" t="n">
        <v>1</v>
      </c>
      <c r="I187" s="166"/>
      <c r="J187" s="167" t="n">
        <f aca="false">ROUND(I187*H187,2)</f>
        <v>0</v>
      </c>
      <c r="K187" s="168"/>
      <c r="L187" s="23"/>
      <c r="M187" s="169"/>
      <c r="N187" s="170" t="s">
        <v>40</v>
      </c>
      <c r="O187" s="60"/>
      <c r="P187" s="171" t="n">
        <f aca="false">O187*H187</f>
        <v>0</v>
      </c>
      <c r="Q187" s="171" t="n">
        <v>0.00157</v>
      </c>
      <c r="R187" s="171" t="n">
        <f aca="false">Q187*H187</f>
        <v>0.00157</v>
      </c>
      <c r="S187" s="171" t="n">
        <v>0</v>
      </c>
      <c r="T187" s="172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206</v>
      </c>
      <c r="AT187" s="173" t="s">
        <v>127</v>
      </c>
      <c r="AU187" s="173" t="s">
        <v>132</v>
      </c>
      <c r="AY187" s="3" t="s">
        <v>125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132</v>
      </c>
      <c r="BK187" s="174" t="n">
        <f aca="false">ROUND(I187*H187,2)</f>
        <v>0</v>
      </c>
      <c r="BL187" s="3" t="s">
        <v>206</v>
      </c>
      <c r="BM187" s="173" t="s">
        <v>255</v>
      </c>
    </row>
    <row r="188" s="27" customFormat="true" ht="19.4" hidden="false" customHeight="false" outlineLevel="0" collapsed="false">
      <c r="A188" s="22"/>
      <c r="B188" s="160"/>
      <c r="C188" s="161" t="s">
        <v>256</v>
      </c>
      <c r="D188" s="161" t="s">
        <v>127</v>
      </c>
      <c r="E188" s="162" t="s">
        <v>257</v>
      </c>
      <c r="F188" s="163" t="s">
        <v>258</v>
      </c>
      <c r="G188" s="164" t="s">
        <v>259</v>
      </c>
      <c r="H188" s="202"/>
      <c r="I188" s="166"/>
      <c r="J188" s="167" t="n">
        <f aca="false">ROUND(I188*H188,2)</f>
        <v>0</v>
      </c>
      <c r="K188" s="168" t="s">
        <v>139</v>
      </c>
      <c r="L188" s="23"/>
      <c r="M188" s="169"/>
      <c r="N188" s="170" t="s">
        <v>40</v>
      </c>
      <c r="O188" s="60"/>
      <c r="P188" s="171" t="n">
        <f aca="false">O188*H188</f>
        <v>0</v>
      </c>
      <c r="Q188" s="171" t="n">
        <v>0</v>
      </c>
      <c r="R188" s="171" t="n">
        <f aca="false">Q188*H188</f>
        <v>0</v>
      </c>
      <c r="S188" s="171" t="n">
        <v>0</v>
      </c>
      <c r="T188" s="172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3" t="s">
        <v>206</v>
      </c>
      <c r="AT188" s="173" t="s">
        <v>127</v>
      </c>
      <c r="AU188" s="173" t="s">
        <v>132</v>
      </c>
      <c r="AY188" s="3" t="s">
        <v>125</v>
      </c>
      <c r="BE188" s="174" t="n">
        <f aca="false">IF(N188="základní",J188,0)</f>
        <v>0</v>
      </c>
      <c r="BF188" s="174" t="n">
        <f aca="false">IF(N188="snížená",J188,0)</f>
        <v>0</v>
      </c>
      <c r="BG188" s="174" t="n">
        <f aca="false">IF(N188="zákl. přenesená",J188,0)</f>
        <v>0</v>
      </c>
      <c r="BH188" s="174" t="n">
        <f aca="false">IF(N188="sníž. přenesená",J188,0)</f>
        <v>0</v>
      </c>
      <c r="BI188" s="174" t="n">
        <f aca="false">IF(N188="nulová",J188,0)</f>
        <v>0</v>
      </c>
      <c r="BJ188" s="3" t="s">
        <v>132</v>
      </c>
      <c r="BK188" s="174" t="n">
        <f aca="false">ROUND(I188*H188,2)</f>
        <v>0</v>
      </c>
      <c r="BL188" s="3" t="s">
        <v>206</v>
      </c>
      <c r="BM188" s="173" t="s">
        <v>260</v>
      </c>
    </row>
    <row r="189" s="146" customFormat="true" ht="22.8" hidden="false" customHeight="true" outlineLevel="0" collapsed="false">
      <c r="B189" s="147"/>
      <c r="D189" s="148" t="s">
        <v>73</v>
      </c>
      <c r="E189" s="148" t="s">
        <v>261</v>
      </c>
      <c r="F189" s="148" t="s">
        <v>262</v>
      </c>
      <c r="I189" s="150"/>
      <c r="J189" s="159" t="n">
        <f aca="false">BK189</f>
        <v>0</v>
      </c>
      <c r="L189" s="147"/>
      <c r="M189" s="152"/>
      <c r="N189" s="153"/>
      <c r="O189" s="153"/>
      <c r="P189" s="154" t="n">
        <f aca="false">SUM(P190:P199)</f>
        <v>0</v>
      </c>
      <c r="Q189" s="153"/>
      <c r="R189" s="154" t="n">
        <f aca="false">SUM(R190:R199)</f>
        <v>0.00556</v>
      </c>
      <c r="S189" s="153"/>
      <c r="T189" s="155" t="n">
        <f aca="false">SUM(T190:T199)</f>
        <v>0.11368</v>
      </c>
      <c r="AR189" s="148" t="s">
        <v>132</v>
      </c>
      <c r="AT189" s="156" t="s">
        <v>73</v>
      </c>
      <c r="AU189" s="156" t="s">
        <v>79</v>
      </c>
      <c r="AY189" s="148" t="s">
        <v>125</v>
      </c>
      <c r="BK189" s="157" t="n">
        <f aca="false">SUM(BK190:BK199)</f>
        <v>0</v>
      </c>
    </row>
    <row r="190" s="27" customFormat="true" ht="16.5" hidden="false" customHeight="true" outlineLevel="0" collapsed="false">
      <c r="A190" s="22"/>
      <c r="B190" s="160"/>
      <c r="C190" s="161" t="s">
        <v>263</v>
      </c>
      <c r="D190" s="161" t="s">
        <v>127</v>
      </c>
      <c r="E190" s="162" t="s">
        <v>264</v>
      </c>
      <c r="F190" s="163" t="s">
        <v>265</v>
      </c>
      <c r="G190" s="164" t="s">
        <v>266</v>
      </c>
      <c r="H190" s="165" t="n">
        <v>1</v>
      </c>
      <c r="I190" s="166"/>
      <c r="J190" s="167" t="n">
        <f aca="false">ROUND(I190*H190,2)</f>
        <v>0</v>
      </c>
      <c r="K190" s="168"/>
      <c r="L190" s="23"/>
      <c r="M190" s="169"/>
      <c r="N190" s="170" t="s">
        <v>40</v>
      </c>
      <c r="O190" s="60"/>
      <c r="P190" s="171" t="n">
        <f aca="false">O190*H190</f>
        <v>0</v>
      </c>
      <c r="Q190" s="171" t="n">
        <v>0</v>
      </c>
      <c r="R190" s="171" t="n">
        <f aca="false">Q190*H190</f>
        <v>0</v>
      </c>
      <c r="S190" s="171" t="n">
        <v>0.0342</v>
      </c>
      <c r="T190" s="172" t="n">
        <f aca="false">S190*H190</f>
        <v>0.0342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3" t="s">
        <v>206</v>
      </c>
      <c r="AT190" s="173" t="s">
        <v>127</v>
      </c>
      <c r="AU190" s="173" t="s">
        <v>132</v>
      </c>
      <c r="AY190" s="3" t="s">
        <v>125</v>
      </c>
      <c r="BE190" s="174" t="n">
        <f aca="false">IF(N190="základní",J190,0)</f>
        <v>0</v>
      </c>
      <c r="BF190" s="174" t="n">
        <f aca="false">IF(N190="snížená",J190,0)</f>
        <v>0</v>
      </c>
      <c r="BG190" s="174" t="n">
        <f aca="false">IF(N190="zákl. přenesená",J190,0)</f>
        <v>0</v>
      </c>
      <c r="BH190" s="174" t="n">
        <f aca="false">IF(N190="sníž. přenesená",J190,0)</f>
        <v>0</v>
      </c>
      <c r="BI190" s="174" t="n">
        <f aca="false">IF(N190="nulová",J190,0)</f>
        <v>0</v>
      </c>
      <c r="BJ190" s="3" t="s">
        <v>132</v>
      </c>
      <c r="BK190" s="174" t="n">
        <f aca="false">ROUND(I190*H190,2)</f>
        <v>0</v>
      </c>
      <c r="BL190" s="3" t="s">
        <v>206</v>
      </c>
      <c r="BM190" s="173" t="s">
        <v>267</v>
      </c>
    </row>
    <row r="191" s="175" customFormat="true" ht="12.8" hidden="false" customHeight="false" outlineLevel="0" collapsed="false">
      <c r="B191" s="176"/>
      <c r="D191" s="110" t="s">
        <v>141</v>
      </c>
      <c r="E191" s="177"/>
      <c r="F191" s="178" t="s">
        <v>79</v>
      </c>
      <c r="H191" s="179" t="n">
        <v>1</v>
      </c>
      <c r="I191" s="180"/>
      <c r="L191" s="176"/>
      <c r="M191" s="181"/>
      <c r="N191" s="182"/>
      <c r="O191" s="182"/>
      <c r="P191" s="182"/>
      <c r="Q191" s="182"/>
      <c r="R191" s="182"/>
      <c r="S191" s="182"/>
      <c r="T191" s="183"/>
      <c r="AT191" s="177" t="s">
        <v>141</v>
      </c>
      <c r="AU191" s="177" t="s">
        <v>132</v>
      </c>
      <c r="AV191" s="175" t="s">
        <v>132</v>
      </c>
      <c r="AW191" s="175" t="s">
        <v>31</v>
      </c>
      <c r="AX191" s="175" t="s">
        <v>79</v>
      </c>
      <c r="AY191" s="177" t="s">
        <v>125</v>
      </c>
    </row>
    <row r="192" s="27" customFormat="true" ht="19.4" hidden="false" customHeight="false" outlineLevel="0" collapsed="false">
      <c r="A192" s="22"/>
      <c r="B192" s="160"/>
      <c r="C192" s="161" t="s">
        <v>268</v>
      </c>
      <c r="D192" s="161" t="s">
        <v>127</v>
      </c>
      <c r="E192" s="162" t="s">
        <v>269</v>
      </c>
      <c r="F192" s="163" t="s">
        <v>270</v>
      </c>
      <c r="G192" s="164" t="s">
        <v>266</v>
      </c>
      <c r="H192" s="165" t="n">
        <v>1</v>
      </c>
      <c r="I192" s="166"/>
      <c r="J192" s="167" t="n">
        <f aca="false">ROUND(I192*H192,2)</f>
        <v>0</v>
      </c>
      <c r="K192" s="168" t="s">
        <v>139</v>
      </c>
      <c r="L192" s="23"/>
      <c r="M192" s="169"/>
      <c r="N192" s="170" t="s">
        <v>40</v>
      </c>
      <c r="O192" s="60"/>
      <c r="P192" s="171" t="n">
        <f aca="false">O192*H192</f>
        <v>0</v>
      </c>
      <c r="Q192" s="171" t="n">
        <v>0</v>
      </c>
      <c r="R192" s="171" t="n">
        <f aca="false">Q192*H192</f>
        <v>0</v>
      </c>
      <c r="S192" s="171" t="n">
        <v>0.0092</v>
      </c>
      <c r="T192" s="172" t="n">
        <f aca="false">S192*H192</f>
        <v>0.0092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3" t="s">
        <v>206</v>
      </c>
      <c r="AT192" s="173" t="s">
        <v>127</v>
      </c>
      <c r="AU192" s="173" t="s">
        <v>132</v>
      </c>
      <c r="AY192" s="3" t="s">
        <v>125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3" t="s">
        <v>132</v>
      </c>
      <c r="BK192" s="174" t="n">
        <f aca="false">ROUND(I192*H192,2)</f>
        <v>0</v>
      </c>
      <c r="BL192" s="3" t="s">
        <v>206</v>
      </c>
      <c r="BM192" s="173" t="s">
        <v>271</v>
      </c>
    </row>
    <row r="193" s="27" customFormat="true" ht="19.4" hidden="false" customHeight="false" outlineLevel="0" collapsed="false">
      <c r="A193" s="22"/>
      <c r="B193" s="160"/>
      <c r="C193" s="161" t="s">
        <v>272</v>
      </c>
      <c r="D193" s="161" t="s">
        <v>127</v>
      </c>
      <c r="E193" s="162" t="s">
        <v>273</v>
      </c>
      <c r="F193" s="163" t="s">
        <v>274</v>
      </c>
      <c r="G193" s="164" t="s">
        <v>266</v>
      </c>
      <c r="H193" s="165" t="n">
        <v>1</v>
      </c>
      <c r="I193" s="166"/>
      <c r="J193" s="167" t="n">
        <f aca="false">ROUND(I193*H193,2)</f>
        <v>0</v>
      </c>
      <c r="K193" s="168"/>
      <c r="L193" s="23"/>
      <c r="M193" s="169"/>
      <c r="N193" s="170" t="s">
        <v>40</v>
      </c>
      <c r="O193" s="60"/>
      <c r="P193" s="171" t="n">
        <f aca="false">O193*H193</f>
        <v>0</v>
      </c>
      <c r="Q193" s="171" t="n">
        <v>0</v>
      </c>
      <c r="R193" s="171" t="n">
        <f aca="false">Q193*H193</f>
        <v>0</v>
      </c>
      <c r="S193" s="171" t="n">
        <v>0.067</v>
      </c>
      <c r="T193" s="172" t="n">
        <f aca="false">S193*H193</f>
        <v>0.067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3" t="s">
        <v>206</v>
      </c>
      <c r="AT193" s="173" t="s">
        <v>127</v>
      </c>
      <c r="AU193" s="173" t="s">
        <v>132</v>
      </c>
      <c r="AY193" s="3" t="s">
        <v>125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3" t="s">
        <v>132</v>
      </c>
      <c r="BK193" s="174" t="n">
        <f aca="false">ROUND(I193*H193,2)</f>
        <v>0</v>
      </c>
      <c r="BL193" s="3" t="s">
        <v>206</v>
      </c>
      <c r="BM193" s="173" t="s">
        <v>275</v>
      </c>
    </row>
    <row r="194" s="27" customFormat="true" ht="16.5" hidden="false" customHeight="true" outlineLevel="0" collapsed="false">
      <c r="A194" s="22"/>
      <c r="B194" s="160"/>
      <c r="C194" s="161" t="s">
        <v>276</v>
      </c>
      <c r="D194" s="161" t="s">
        <v>127</v>
      </c>
      <c r="E194" s="162" t="s">
        <v>277</v>
      </c>
      <c r="F194" s="163" t="s">
        <v>278</v>
      </c>
      <c r="G194" s="164" t="s">
        <v>266</v>
      </c>
      <c r="H194" s="165" t="n">
        <v>1</v>
      </c>
      <c r="I194" s="166"/>
      <c r="J194" s="167" t="n">
        <f aca="false">ROUND(I194*H194,2)</f>
        <v>0</v>
      </c>
      <c r="K194" s="168" t="s">
        <v>139</v>
      </c>
      <c r="L194" s="23"/>
      <c r="M194" s="169"/>
      <c r="N194" s="170" t="s">
        <v>40</v>
      </c>
      <c r="O194" s="60"/>
      <c r="P194" s="171" t="n">
        <f aca="false">O194*H194</f>
        <v>0</v>
      </c>
      <c r="Q194" s="171" t="n">
        <v>0</v>
      </c>
      <c r="R194" s="171" t="n">
        <f aca="false">Q194*H194</f>
        <v>0</v>
      </c>
      <c r="S194" s="171" t="n">
        <v>0.00156</v>
      </c>
      <c r="T194" s="172" t="n">
        <f aca="false">S194*H194</f>
        <v>0.00156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206</v>
      </c>
      <c r="AT194" s="173" t="s">
        <v>127</v>
      </c>
      <c r="AU194" s="173" t="s">
        <v>132</v>
      </c>
      <c r="AY194" s="3" t="s">
        <v>125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132</v>
      </c>
      <c r="BK194" s="174" t="n">
        <f aca="false">ROUND(I194*H194,2)</f>
        <v>0</v>
      </c>
      <c r="BL194" s="3" t="s">
        <v>206</v>
      </c>
      <c r="BM194" s="173" t="s">
        <v>279</v>
      </c>
    </row>
    <row r="195" s="27" customFormat="true" ht="16.5" hidden="false" customHeight="true" outlineLevel="0" collapsed="false">
      <c r="A195" s="22"/>
      <c r="B195" s="160"/>
      <c r="C195" s="161" t="s">
        <v>280</v>
      </c>
      <c r="D195" s="161" t="s">
        <v>127</v>
      </c>
      <c r="E195" s="162" t="s">
        <v>281</v>
      </c>
      <c r="F195" s="163" t="s">
        <v>282</v>
      </c>
      <c r="G195" s="164" t="s">
        <v>266</v>
      </c>
      <c r="H195" s="165" t="n">
        <v>2</v>
      </c>
      <c r="I195" s="166"/>
      <c r="J195" s="167" t="n">
        <f aca="false">ROUND(I195*H195,2)</f>
        <v>0</v>
      </c>
      <c r="K195" s="168" t="s">
        <v>139</v>
      </c>
      <c r="L195" s="23"/>
      <c r="M195" s="169"/>
      <c r="N195" s="170" t="s">
        <v>40</v>
      </c>
      <c r="O195" s="60"/>
      <c r="P195" s="171" t="n">
        <f aca="false">O195*H195</f>
        <v>0</v>
      </c>
      <c r="Q195" s="171" t="n">
        <v>0</v>
      </c>
      <c r="R195" s="171" t="n">
        <f aca="false">Q195*H195</f>
        <v>0</v>
      </c>
      <c r="S195" s="171" t="n">
        <v>0.00086</v>
      </c>
      <c r="T195" s="172" t="n">
        <f aca="false">S195*H195</f>
        <v>0.00172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3" t="s">
        <v>206</v>
      </c>
      <c r="AT195" s="173" t="s">
        <v>127</v>
      </c>
      <c r="AU195" s="173" t="s">
        <v>132</v>
      </c>
      <c r="AY195" s="3" t="s">
        <v>125</v>
      </c>
      <c r="BE195" s="174" t="n">
        <f aca="false">IF(N195="základní",J195,0)</f>
        <v>0</v>
      </c>
      <c r="BF195" s="174" t="n">
        <f aca="false">IF(N195="snížená",J195,0)</f>
        <v>0</v>
      </c>
      <c r="BG195" s="174" t="n">
        <f aca="false">IF(N195="zákl. přenesená",J195,0)</f>
        <v>0</v>
      </c>
      <c r="BH195" s="174" t="n">
        <f aca="false">IF(N195="sníž. přenesená",J195,0)</f>
        <v>0</v>
      </c>
      <c r="BI195" s="174" t="n">
        <f aca="false">IF(N195="nulová",J195,0)</f>
        <v>0</v>
      </c>
      <c r="BJ195" s="3" t="s">
        <v>132</v>
      </c>
      <c r="BK195" s="174" t="n">
        <f aca="false">ROUND(I195*H195,2)</f>
        <v>0</v>
      </c>
      <c r="BL195" s="3" t="s">
        <v>206</v>
      </c>
      <c r="BM195" s="173" t="s">
        <v>283</v>
      </c>
    </row>
    <row r="196" s="27" customFormat="true" ht="19.4" hidden="false" customHeight="false" outlineLevel="0" collapsed="false">
      <c r="A196" s="22"/>
      <c r="B196" s="160"/>
      <c r="C196" s="161" t="s">
        <v>284</v>
      </c>
      <c r="D196" s="161" t="s">
        <v>127</v>
      </c>
      <c r="E196" s="162" t="s">
        <v>285</v>
      </c>
      <c r="F196" s="163" t="s">
        <v>286</v>
      </c>
      <c r="G196" s="164" t="s">
        <v>266</v>
      </c>
      <c r="H196" s="165" t="n">
        <v>1</v>
      </c>
      <c r="I196" s="166"/>
      <c r="J196" s="167" t="n">
        <f aca="false">ROUND(I196*H196,2)</f>
        <v>0</v>
      </c>
      <c r="K196" s="168" t="s">
        <v>139</v>
      </c>
      <c r="L196" s="23"/>
      <c r="M196" s="169"/>
      <c r="N196" s="170" t="s">
        <v>40</v>
      </c>
      <c r="O196" s="60"/>
      <c r="P196" s="171" t="n">
        <f aca="false">O196*H196</f>
        <v>0</v>
      </c>
      <c r="Q196" s="171" t="n">
        <v>0.0018</v>
      </c>
      <c r="R196" s="171" t="n">
        <f aca="false">Q196*H196</f>
        <v>0.0018</v>
      </c>
      <c r="S196" s="171" t="n">
        <v>0</v>
      </c>
      <c r="T196" s="172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3" t="s">
        <v>206</v>
      </c>
      <c r="AT196" s="173" t="s">
        <v>127</v>
      </c>
      <c r="AU196" s="173" t="s">
        <v>132</v>
      </c>
      <c r="AY196" s="3" t="s">
        <v>125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132</v>
      </c>
      <c r="BK196" s="174" t="n">
        <f aca="false">ROUND(I196*H196,2)</f>
        <v>0</v>
      </c>
      <c r="BL196" s="3" t="s">
        <v>206</v>
      </c>
      <c r="BM196" s="173" t="s">
        <v>287</v>
      </c>
    </row>
    <row r="197" s="27" customFormat="true" ht="21.75" hidden="false" customHeight="true" outlineLevel="0" collapsed="false">
      <c r="A197" s="22"/>
      <c r="B197" s="160"/>
      <c r="C197" s="161" t="s">
        <v>288</v>
      </c>
      <c r="D197" s="161" t="s">
        <v>127</v>
      </c>
      <c r="E197" s="162" t="s">
        <v>289</v>
      </c>
      <c r="F197" s="163" t="s">
        <v>290</v>
      </c>
      <c r="G197" s="164" t="s">
        <v>266</v>
      </c>
      <c r="H197" s="165" t="n">
        <v>1</v>
      </c>
      <c r="I197" s="166"/>
      <c r="J197" s="167" t="n">
        <f aca="false">ROUND(I197*H197,2)</f>
        <v>0</v>
      </c>
      <c r="K197" s="168" t="s">
        <v>139</v>
      </c>
      <c r="L197" s="23"/>
      <c r="M197" s="169"/>
      <c r="N197" s="170" t="s">
        <v>40</v>
      </c>
      <c r="O197" s="60"/>
      <c r="P197" s="171" t="n">
        <f aca="false">O197*H197</f>
        <v>0</v>
      </c>
      <c r="Q197" s="171" t="n">
        <v>0.0018</v>
      </c>
      <c r="R197" s="171" t="n">
        <f aca="false">Q197*H197</f>
        <v>0.0018</v>
      </c>
      <c r="S197" s="171" t="n">
        <v>0</v>
      </c>
      <c r="T197" s="172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3" t="s">
        <v>206</v>
      </c>
      <c r="AT197" s="173" t="s">
        <v>127</v>
      </c>
      <c r="AU197" s="173" t="s">
        <v>132</v>
      </c>
      <c r="AY197" s="3" t="s">
        <v>125</v>
      </c>
      <c r="BE197" s="174" t="n">
        <f aca="false">IF(N197="základní",J197,0)</f>
        <v>0</v>
      </c>
      <c r="BF197" s="174" t="n">
        <f aca="false">IF(N197="snížená",J197,0)</f>
        <v>0</v>
      </c>
      <c r="BG197" s="174" t="n">
        <f aca="false">IF(N197="zákl. přenesená",J197,0)</f>
        <v>0</v>
      </c>
      <c r="BH197" s="174" t="n">
        <f aca="false">IF(N197="sníž. přenesená",J197,0)</f>
        <v>0</v>
      </c>
      <c r="BI197" s="174" t="n">
        <f aca="false">IF(N197="nulová",J197,0)</f>
        <v>0</v>
      </c>
      <c r="BJ197" s="3" t="s">
        <v>132</v>
      </c>
      <c r="BK197" s="174" t="n">
        <f aca="false">ROUND(I197*H197,2)</f>
        <v>0</v>
      </c>
      <c r="BL197" s="3" t="s">
        <v>206</v>
      </c>
      <c r="BM197" s="173" t="s">
        <v>291</v>
      </c>
    </row>
    <row r="198" s="27" customFormat="true" ht="19.4" hidden="false" customHeight="false" outlineLevel="0" collapsed="false">
      <c r="A198" s="22"/>
      <c r="B198" s="160"/>
      <c r="C198" s="161" t="s">
        <v>292</v>
      </c>
      <c r="D198" s="161" t="s">
        <v>127</v>
      </c>
      <c r="E198" s="162" t="s">
        <v>293</v>
      </c>
      <c r="F198" s="163" t="s">
        <v>294</v>
      </c>
      <c r="G198" s="164" t="s">
        <v>266</v>
      </c>
      <c r="H198" s="165" t="n">
        <v>1</v>
      </c>
      <c r="I198" s="166"/>
      <c r="J198" s="167" t="n">
        <f aca="false">ROUND(I198*H198,2)</f>
        <v>0</v>
      </c>
      <c r="K198" s="168" t="s">
        <v>139</v>
      </c>
      <c r="L198" s="23"/>
      <c r="M198" s="169"/>
      <c r="N198" s="170" t="s">
        <v>40</v>
      </c>
      <c r="O198" s="60"/>
      <c r="P198" s="171" t="n">
        <f aca="false">O198*H198</f>
        <v>0</v>
      </c>
      <c r="Q198" s="171" t="n">
        <v>0.00196</v>
      </c>
      <c r="R198" s="171" t="n">
        <f aca="false">Q198*H198</f>
        <v>0.00196</v>
      </c>
      <c r="S198" s="171" t="n">
        <v>0</v>
      </c>
      <c r="T198" s="172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3" t="s">
        <v>206</v>
      </c>
      <c r="AT198" s="173" t="s">
        <v>127</v>
      </c>
      <c r="AU198" s="173" t="s">
        <v>132</v>
      </c>
      <c r="AY198" s="3" t="s">
        <v>125</v>
      </c>
      <c r="BE198" s="174" t="n">
        <f aca="false">IF(N198="základní",J198,0)</f>
        <v>0</v>
      </c>
      <c r="BF198" s="174" t="n">
        <f aca="false">IF(N198="snížená",J198,0)</f>
        <v>0</v>
      </c>
      <c r="BG198" s="174" t="n">
        <f aca="false">IF(N198="zákl. přenesená",J198,0)</f>
        <v>0</v>
      </c>
      <c r="BH198" s="174" t="n">
        <f aca="false">IF(N198="sníž. přenesená",J198,0)</f>
        <v>0</v>
      </c>
      <c r="BI198" s="174" t="n">
        <f aca="false">IF(N198="nulová",J198,0)</f>
        <v>0</v>
      </c>
      <c r="BJ198" s="3" t="s">
        <v>132</v>
      </c>
      <c r="BK198" s="174" t="n">
        <f aca="false">ROUND(I198*H198,2)</f>
        <v>0</v>
      </c>
      <c r="BL198" s="3" t="s">
        <v>206</v>
      </c>
      <c r="BM198" s="173" t="s">
        <v>295</v>
      </c>
    </row>
    <row r="199" s="27" customFormat="true" ht="19.4" hidden="false" customHeight="false" outlineLevel="0" collapsed="false">
      <c r="A199" s="22"/>
      <c r="B199" s="160"/>
      <c r="C199" s="161" t="s">
        <v>296</v>
      </c>
      <c r="D199" s="161" t="s">
        <v>127</v>
      </c>
      <c r="E199" s="162" t="s">
        <v>297</v>
      </c>
      <c r="F199" s="163" t="s">
        <v>298</v>
      </c>
      <c r="G199" s="164" t="s">
        <v>259</v>
      </c>
      <c r="H199" s="202"/>
      <c r="I199" s="166"/>
      <c r="J199" s="167" t="n">
        <f aca="false">ROUND(I199*H199,2)</f>
        <v>0</v>
      </c>
      <c r="K199" s="168" t="s">
        <v>139</v>
      </c>
      <c r="L199" s="23"/>
      <c r="M199" s="169"/>
      <c r="N199" s="170" t="s">
        <v>40</v>
      </c>
      <c r="O199" s="60"/>
      <c r="P199" s="171" t="n">
        <f aca="false">O199*H199</f>
        <v>0</v>
      </c>
      <c r="Q199" s="171" t="n">
        <v>0</v>
      </c>
      <c r="R199" s="171" t="n">
        <f aca="false">Q199*H199</f>
        <v>0</v>
      </c>
      <c r="S199" s="171" t="n">
        <v>0</v>
      </c>
      <c r="T199" s="172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3" t="s">
        <v>206</v>
      </c>
      <c r="AT199" s="173" t="s">
        <v>127</v>
      </c>
      <c r="AU199" s="173" t="s">
        <v>132</v>
      </c>
      <c r="AY199" s="3" t="s">
        <v>125</v>
      </c>
      <c r="BE199" s="174" t="n">
        <f aca="false">IF(N199="základní",J199,0)</f>
        <v>0</v>
      </c>
      <c r="BF199" s="174" t="n">
        <f aca="false">IF(N199="snížená",J199,0)</f>
        <v>0</v>
      </c>
      <c r="BG199" s="174" t="n">
        <f aca="false">IF(N199="zákl. přenesená",J199,0)</f>
        <v>0</v>
      </c>
      <c r="BH199" s="174" t="n">
        <f aca="false">IF(N199="sníž. přenesená",J199,0)</f>
        <v>0</v>
      </c>
      <c r="BI199" s="174" t="n">
        <f aca="false">IF(N199="nulová",J199,0)</f>
        <v>0</v>
      </c>
      <c r="BJ199" s="3" t="s">
        <v>132</v>
      </c>
      <c r="BK199" s="174" t="n">
        <f aca="false">ROUND(I199*H199,2)</f>
        <v>0</v>
      </c>
      <c r="BL199" s="3" t="s">
        <v>206</v>
      </c>
      <c r="BM199" s="173" t="s">
        <v>299</v>
      </c>
    </row>
    <row r="200" s="146" customFormat="true" ht="22.8" hidden="false" customHeight="true" outlineLevel="0" collapsed="false">
      <c r="B200" s="147"/>
      <c r="D200" s="148" t="s">
        <v>73</v>
      </c>
      <c r="E200" s="148" t="s">
        <v>300</v>
      </c>
      <c r="F200" s="148" t="s">
        <v>301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SUM(P201:P202)</f>
        <v>0</v>
      </c>
      <c r="Q200" s="153"/>
      <c r="R200" s="154" t="n">
        <f aca="false">SUM(R201:R202)</f>
        <v>0.00042</v>
      </c>
      <c r="S200" s="153"/>
      <c r="T200" s="155" t="n">
        <f aca="false">SUM(T201:T202)</f>
        <v>0</v>
      </c>
      <c r="AR200" s="148" t="s">
        <v>132</v>
      </c>
      <c r="AT200" s="156" t="s">
        <v>73</v>
      </c>
      <c r="AU200" s="156" t="s">
        <v>79</v>
      </c>
      <c r="AY200" s="148" t="s">
        <v>125</v>
      </c>
      <c r="BK200" s="157" t="n">
        <f aca="false">SUM(BK201:BK202)</f>
        <v>0</v>
      </c>
    </row>
    <row r="201" s="27" customFormat="true" ht="19.4" hidden="false" customHeight="false" outlineLevel="0" collapsed="false">
      <c r="A201" s="22"/>
      <c r="B201" s="160"/>
      <c r="C201" s="161" t="s">
        <v>302</v>
      </c>
      <c r="D201" s="161" t="s">
        <v>127</v>
      </c>
      <c r="E201" s="162" t="s">
        <v>303</v>
      </c>
      <c r="F201" s="163" t="s">
        <v>304</v>
      </c>
      <c r="G201" s="164" t="s">
        <v>201</v>
      </c>
      <c r="H201" s="165" t="n">
        <v>3</v>
      </c>
      <c r="I201" s="166"/>
      <c r="J201" s="167" t="n">
        <f aca="false">ROUND(I201*H201,2)</f>
        <v>0</v>
      </c>
      <c r="K201" s="168" t="s">
        <v>139</v>
      </c>
      <c r="L201" s="23"/>
      <c r="M201" s="169"/>
      <c r="N201" s="170" t="s">
        <v>40</v>
      </c>
      <c r="O201" s="60"/>
      <c r="P201" s="171" t="n">
        <f aca="false">O201*H201</f>
        <v>0</v>
      </c>
      <c r="Q201" s="171" t="n">
        <v>0.00014</v>
      </c>
      <c r="R201" s="171" t="n">
        <f aca="false">Q201*H201</f>
        <v>0.00042</v>
      </c>
      <c r="S201" s="171" t="n">
        <v>0</v>
      </c>
      <c r="T201" s="172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206</v>
      </c>
      <c r="AT201" s="173" t="s">
        <v>127</v>
      </c>
      <c r="AU201" s="173" t="s">
        <v>132</v>
      </c>
      <c r="AY201" s="3" t="s">
        <v>125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132</v>
      </c>
      <c r="BK201" s="174" t="n">
        <f aca="false">ROUND(I201*H201,2)</f>
        <v>0</v>
      </c>
      <c r="BL201" s="3" t="s">
        <v>206</v>
      </c>
      <c r="BM201" s="173" t="s">
        <v>305</v>
      </c>
    </row>
    <row r="202" s="27" customFormat="true" ht="12.8" hidden="false" customHeight="false" outlineLevel="0" collapsed="false">
      <c r="A202" s="22"/>
      <c r="B202" s="160"/>
      <c r="C202" s="161" t="s">
        <v>306</v>
      </c>
      <c r="D202" s="161" t="s">
        <v>127</v>
      </c>
      <c r="E202" s="162" t="s">
        <v>307</v>
      </c>
      <c r="F202" s="163" t="s">
        <v>308</v>
      </c>
      <c r="G202" s="164" t="s">
        <v>259</v>
      </c>
      <c r="H202" s="202"/>
      <c r="I202" s="166"/>
      <c r="J202" s="167" t="n">
        <f aca="false">ROUND(I202*H202,2)</f>
        <v>0</v>
      </c>
      <c r="K202" s="168" t="s">
        <v>139</v>
      </c>
      <c r="L202" s="23"/>
      <c r="M202" s="169"/>
      <c r="N202" s="170" t="s">
        <v>40</v>
      </c>
      <c r="O202" s="60"/>
      <c r="P202" s="171" t="n">
        <f aca="false">O202*H202</f>
        <v>0</v>
      </c>
      <c r="Q202" s="171" t="n">
        <v>0</v>
      </c>
      <c r="R202" s="171" t="n">
        <f aca="false">Q202*H202</f>
        <v>0</v>
      </c>
      <c r="S202" s="171" t="n">
        <v>0</v>
      </c>
      <c r="T202" s="172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3" t="s">
        <v>206</v>
      </c>
      <c r="AT202" s="173" t="s">
        <v>127</v>
      </c>
      <c r="AU202" s="173" t="s">
        <v>132</v>
      </c>
      <c r="AY202" s="3" t="s">
        <v>125</v>
      </c>
      <c r="BE202" s="174" t="n">
        <f aca="false">IF(N202="základní",J202,0)</f>
        <v>0</v>
      </c>
      <c r="BF202" s="174" t="n">
        <f aca="false">IF(N202="snížená",J202,0)</f>
        <v>0</v>
      </c>
      <c r="BG202" s="174" t="n">
        <f aca="false">IF(N202="zákl. přenesená",J202,0)</f>
        <v>0</v>
      </c>
      <c r="BH202" s="174" t="n">
        <f aca="false">IF(N202="sníž. přenesená",J202,0)</f>
        <v>0</v>
      </c>
      <c r="BI202" s="174" t="n">
        <f aca="false">IF(N202="nulová",J202,0)</f>
        <v>0</v>
      </c>
      <c r="BJ202" s="3" t="s">
        <v>132</v>
      </c>
      <c r="BK202" s="174" t="n">
        <f aca="false">ROUND(I202*H202,2)</f>
        <v>0</v>
      </c>
      <c r="BL202" s="3" t="s">
        <v>206</v>
      </c>
      <c r="BM202" s="173" t="s">
        <v>309</v>
      </c>
    </row>
    <row r="203" s="146" customFormat="true" ht="22.8" hidden="false" customHeight="true" outlineLevel="0" collapsed="false">
      <c r="B203" s="147"/>
      <c r="D203" s="148" t="s">
        <v>73</v>
      </c>
      <c r="E203" s="148" t="s">
        <v>310</v>
      </c>
      <c r="F203" s="148" t="s">
        <v>311</v>
      </c>
      <c r="I203" s="150"/>
      <c r="J203" s="159" t="n">
        <f aca="false">BK203</f>
        <v>0</v>
      </c>
      <c r="L203" s="147"/>
      <c r="M203" s="152"/>
      <c r="N203" s="153"/>
      <c r="O203" s="153"/>
      <c r="P203" s="154" t="n">
        <f aca="false">SUM(P204:P212)</f>
        <v>0</v>
      </c>
      <c r="Q203" s="153"/>
      <c r="R203" s="154" t="n">
        <f aca="false">SUM(R204:R212)</f>
        <v>0.0136</v>
      </c>
      <c r="S203" s="153"/>
      <c r="T203" s="155" t="n">
        <f aca="false">SUM(T204:T212)</f>
        <v>0.0238</v>
      </c>
      <c r="AR203" s="148" t="s">
        <v>132</v>
      </c>
      <c r="AT203" s="156" t="s">
        <v>73</v>
      </c>
      <c r="AU203" s="156" t="s">
        <v>79</v>
      </c>
      <c r="AY203" s="148" t="s">
        <v>125</v>
      </c>
      <c r="BK203" s="157" t="n">
        <f aca="false">SUM(BK204:BK212)</f>
        <v>0</v>
      </c>
    </row>
    <row r="204" s="27" customFormat="true" ht="16.5" hidden="false" customHeight="true" outlineLevel="0" collapsed="false">
      <c r="A204" s="22"/>
      <c r="B204" s="160"/>
      <c r="C204" s="161" t="s">
        <v>312</v>
      </c>
      <c r="D204" s="161" t="s">
        <v>127</v>
      </c>
      <c r="E204" s="162" t="s">
        <v>313</v>
      </c>
      <c r="F204" s="163" t="s">
        <v>314</v>
      </c>
      <c r="G204" s="164" t="s">
        <v>201</v>
      </c>
      <c r="H204" s="165" t="n">
        <v>1</v>
      </c>
      <c r="I204" s="166"/>
      <c r="J204" s="167" t="n">
        <f aca="false">ROUND(I204*H204,2)</f>
        <v>0</v>
      </c>
      <c r="K204" s="168"/>
      <c r="L204" s="23"/>
      <c r="M204" s="169"/>
      <c r="N204" s="170" t="s">
        <v>40</v>
      </c>
      <c r="O204" s="60"/>
      <c r="P204" s="171" t="n">
        <f aca="false">O204*H204</f>
        <v>0</v>
      </c>
      <c r="Q204" s="171" t="n">
        <v>0</v>
      </c>
      <c r="R204" s="171" t="n">
        <f aca="false">Q204*H204</f>
        <v>0</v>
      </c>
      <c r="S204" s="171" t="n">
        <v>0.0238</v>
      </c>
      <c r="T204" s="172" t="n">
        <f aca="false">S204*H204</f>
        <v>0.0238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3" t="s">
        <v>206</v>
      </c>
      <c r="AT204" s="173" t="s">
        <v>127</v>
      </c>
      <c r="AU204" s="173" t="s">
        <v>132</v>
      </c>
      <c r="AY204" s="3" t="s">
        <v>125</v>
      </c>
      <c r="BE204" s="174" t="n">
        <f aca="false">IF(N204="základní",J204,0)</f>
        <v>0</v>
      </c>
      <c r="BF204" s="174" t="n">
        <f aca="false">IF(N204="snížená",J204,0)</f>
        <v>0</v>
      </c>
      <c r="BG204" s="174" t="n">
        <f aca="false">IF(N204="zákl. přenesená",J204,0)</f>
        <v>0</v>
      </c>
      <c r="BH204" s="174" t="n">
        <f aca="false">IF(N204="sníž. přenesená",J204,0)</f>
        <v>0</v>
      </c>
      <c r="BI204" s="174" t="n">
        <f aca="false">IF(N204="nulová",J204,0)</f>
        <v>0</v>
      </c>
      <c r="BJ204" s="3" t="s">
        <v>132</v>
      </c>
      <c r="BK204" s="174" t="n">
        <f aca="false">ROUND(I204*H204,2)</f>
        <v>0</v>
      </c>
      <c r="BL204" s="3" t="s">
        <v>206</v>
      </c>
      <c r="BM204" s="173" t="s">
        <v>315</v>
      </c>
    </row>
    <row r="205" s="27" customFormat="true" ht="19.4" hidden="false" customHeight="false" outlineLevel="0" collapsed="false">
      <c r="A205" s="22"/>
      <c r="B205" s="160"/>
      <c r="C205" s="161" t="s">
        <v>316</v>
      </c>
      <c r="D205" s="161" t="s">
        <v>127</v>
      </c>
      <c r="E205" s="162" t="s">
        <v>317</v>
      </c>
      <c r="F205" s="163" t="s">
        <v>318</v>
      </c>
      <c r="G205" s="164" t="s">
        <v>201</v>
      </c>
      <c r="H205" s="165" t="n">
        <v>1</v>
      </c>
      <c r="I205" s="166"/>
      <c r="J205" s="167" t="n">
        <f aca="false">ROUND(I205*H205,2)</f>
        <v>0</v>
      </c>
      <c r="K205" s="168" t="s">
        <v>139</v>
      </c>
      <c r="L205" s="23"/>
      <c r="M205" s="169"/>
      <c r="N205" s="170" t="s">
        <v>40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</v>
      </c>
      <c r="T205" s="172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206</v>
      </c>
      <c r="AT205" s="173" t="s">
        <v>127</v>
      </c>
      <c r="AU205" s="173" t="s">
        <v>132</v>
      </c>
      <c r="AY205" s="3" t="s">
        <v>125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132</v>
      </c>
      <c r="BK205" s="174" t="n">
        <f aca="false">ROUND(I205*H205,2)</f>
        <v>0</v>
      </c>
      <c r="BL205" s="3" t="s">
        <v>206</v>
      </c>
      <c r="BM205" s="173" t="s">
        <v>319</v>
      </c>
    </row>
    <row r="206" s="27" customFormat="true" ht="16.5" hidden="false" customHeight="true" outlineLevel="0" collapsed="false">
      <c r="A206" s="22"/>
      <c r="B206" s="160"/>
      <c r="C206" s="203" t="s">
        <v>320</v>
      </c>
      <c r="D206" s="203" t="s">
        <v>321</v>
      </c>
      <c r="E206" s="204" t="s">
        <v>322</v>
      </c>
      <c r="F206" s="205" t="s">
        <v>323</v>
      </c>
      <c r="G206" s="206" t="s">
        <v>201</v>
      </c>
      <c r="H206" s="207" t="n">
        <v>1</v>
      </c>
      <c r="I206" s="208"/>
      <c r="J206" s="209" t="n">
        <f aca="false">ROUND(I206*H206,2)</f>
        <v>0</v>
      </c>
      <c r="K206" s="210" t="s">
        <v>139</v>
      </c>
      <c r="L206" s="211"/>
      <c r="M206" s="212"/>
      <c r="N206" s="213" t="s">
        <v>40</v>
      </c>
      <c r="O206" s="60"/>
      <c r="P206" s="171" t="n">
        <f aca="false">O206*H206</f>
        <v>0</v>
      </c>
      <c r="Q206" s="171" t="n">
        <v>0.0136</v>
      </c>
      <c r="R206" s="171" t="n">
        <f aca="false">Q206*H206</f>
        <v>0.0136</v>
      </c>
      <c r="S206" s="171" t="n">
        <v>0</v>
      </c>
      <c r="T206" s="172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3" t="s">
        <v>284</v>
      </c>
      <c r="AT206" s="173" t="s">
        <v>321</v>
      </c>
      <c r="AU206" s="173" t="s">
        <v>132</v>
      </c>
      <c r="AY206" s="3" t="s">
        <v>125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132</v>
      </c>
      <c r="BK206" s="174" t="n">
        <f aca="false">ROUND(I206*H206,2)</f>
        <v>0</v>
      </c>
      <c r="BL206" s="3" t="s">
        <v>206</v>
      </c>
      <c r="BM206" s="173" t="s">
        <v>324</v>
      </c>
    </row>
    <row r="207" s="27" customFormat="true" ht="16.5" hidden="false" customHeight="true" outlineLevel="0" collapsed="false">
      <c r="A207" s="22"/>
      <c r="B207" s="160"/>
      <c r="C207" s="161" t="s">
        <v>325</v>
      </c>
      <c r="D207" s="161" t="s">
        <v>127</v>
      </c>
      <c r="E207" s="162" t="s">
        <v>326</v>
      </c>
      <c r="F207" s="163" t="s">
        <v>327</v>
      </c>
      <c r="G207" s="164" t="s">
        <v>201</v>
      </c>
      <c r="H207" s="165" t="n">
        <v>1</v>
      </c>
      <c r="I207" s="166"/>
      <c r="J207" s="167" t="n">
        <f aca="false">ROUND(I207*H207,2)</f>
        <v>0</v>
      </c>
      <c r="K207" s="168" t="s">
        <v>139</v>
      </c>
      <c r="L207" s="23"/>
      <c r="M207" s="169"/>
      <c r="N207" s="170" t="s">
        <v>40</v>
      </c>
      <c r="O207" s="60"/>
      <c r="P207" s="171" t="n">
        <f aca="false">O207*H207</f>
        <v>0</v>
      </c>
      <c r="Q207" s="171" t="n">
        <v>0</v>
      </c>
      <c r="R207" s="171" t="n">
        <f aca="false">Q207*H207</f>
        <v>0</v>
      </c>
      <c r="S207" s="171" t="n">
        <v>0</v>
      </c>
      <c r="T207" s="172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3" t="s">
        <v>206</v>
      </c>
      <c r="AT207" s="173" t="s">
        <v>127</v>
      </c>
      <c r="AU207" s="173" t="s">
        <v>132</v>
      </c>
      <c r="AY207" s="3" t="s">
        <v>125</v>
      </c>
      <c r="BE207" s="174" t="n">
        <f aca="false">IF(N207="základní",J207,0)</f>
        <v>0</v>
      </c>
      <c r="BF207" s="174" t="n">
        <f aca="false">IF(N207="snížená",J207,0)</f>
        <v>0</v>
      </c>
      <c r="BG207" s="174" t="n">
        <f aca="false">IF(N207="zákl. přenesená",J207,0)</f>
        <v>0</v>
      </c>
      <c r="BH207" s="174" t="n">
        <f aca="false">IF(N207="sníž. přenesená",J207,0)</f>
        <v>0</v>
      </c>
      <c r="BI207" s="174" t="n">
        <f aca="false">IF(N207="nulová",J207,0)</f>
        <v>0</v>
      </c>
      <c r="BJ207" s="3" t="s">
        <v>132</v>
      </c>
      <c r="BK207" s="174" t="n">
        <f aca="false">ROUND(I207*H207,2)</f>
        <v>0</v>
      </c>
      <c r="BL207" s="3" t="s">
        <v>206</v>
      </c>
      <c r="BM207" s="173" t="s">
        <v>328</v>
      </c>
    </row>
    <row r="208" s="27" customFormat="true" ht="16.5" hidden="false" customHeight="true" outlineLevel="0" collapsed="false">
      <c r="A208" s="22"/>
      <c r="B208" s="160"/>
      <c r="C208" s="161" t="s">
        <v>329</v>
      </c>
      <c r="D208" s="161" t="s">
        <v>127</v>
      </c>
      <c r="E208" s="162" t="s">
        <v>330</v>
      </c>
      <c r="F208" s="163" t="s">
        <v>331</v>
      </c>
      <c r="G208" s="164" t="s">
        <v>138</v>
      </c>
      <c r="H208" s="165" t="n">
        <v>70</v>
      </c>
      <c r="I208" s="166"/>
      <c r="J208" s="167" t="n">
        <f aca="false">ROUND(I208*H208,2)</f>
        <v>0</v>
      </c>
      <c r="K208" s="168" t="s">
        <v>139</v>
      </c>
      <c r="L208" s="23"/>
      <c r="M208" s="169"/>
      <c r="N208" s="170" t="s">
        <v>40</v>
      </c>
      <c r="O208" s="60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</v>
      </c>
      <c r="T208" s="172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3" t="s">
        <v>206</v>
      </c>
      <c r="AT208" s="173" t="s">
        <v>127</v>
      </c>
      <c r="AU208" s="173" t="s">
        <v>132</v>
      </c>
      <c r="AY208" s="3" t="s">
        <v>125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3" t="s">
        <v>132</v>
      </c>
      <c r="BK208" s="174" t="n">
        <f aca="false">ROUND(I208*H208,2)</f>
        <v>0</v>
      </c>
      <c r="BL208" s="3" t="s">
        <v>206</v>
      </c>
      <c r="BM208" s="173" t="s">
        <v>332</v>
      </c>
    </row>
    <row r="209" s="27" customFormat="true" ht="16.5" hidden="false" customHeight="true" outlineLevel="0" collapsed="false">
      <c r="A209" s="22"/>
      <c r="B209" s="160"/>
      <c r="C209" s="161" t="s">
        <v>333</v>
      </c>
      <c r="D209" s="161" t="s">
        <v>127</v>
      </c>
      <c r="E209" s="162" t="s">
        <v>334</v>
      </c>
      <c r="F209" s="163" t="s">
        <v>335</v>
      </c>
      <c r="G209" s="164" t="s">
        <v>138</v>
      </c>
      <c r="H209" s="165" t="n">
        <v>70</v>
      </c>
      <c r="I209" s="166"/>
      <c r="J209" s="167" t="n">
        <f aca="false">ROUND(I209*H209,2)</f>
        <v>0</v>
      </c>
      <c r="K209" s="168" t="s">
        <v>139</v>
      </c>
      <c r="L209" s="23"/>
      <c r="M209" s="169"/>
      <c r="N209" s="170" t="s">
        <v>40</v>
      </c>
      <c r="O209" s="60"/>
      <c r="P209" s="171" t="n">
        <f aca="false">O209*H209</f>
        <v>0</v>
      </c>
      <c r="Q209" s="171" t="n">
        <v>0</v>
      </c>
      <c r="R209" s="171" t="n">
        <f aca="false">Q209*H209</f>
        <v>0</v>
      </c>
      <c r="S209" s="171" t="n">
        <v>0</v>
      </c>
      <c r="T209" s="172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3" t="s">
        <v>206</v>
      </c>
      <c r="AT209" s="173" t="s">
        <v>127</v>
      </c>
      <c r="AU209" s="173" t="s">
        <v>132</v>
      </c>
      <c r="AY209" s="3" t="s">
        <v>125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3" t="s">
        <v>132</v>
      </c>
      <c r="BK209" s="174" t="n">
        <f aca="false">ROUND(I209*H209,2)</f>
        <v>0</v>
      </c>
      <c r="BL209" s="3" t="s">
        <v>206</v>
      </c>
      <c r="BM209" s="173" t="s">
        <v>336</v>
      </c>
    </row>
    <row r="210" s="27" customFormat="true" ht="33" hidden="false" customHeight="true" outlineLevel="0" collapsed="false">
      <c r="A210" s="22"/>
      <c r="B210" s="160"/>
      <c r="C210" s="161" t="s">
        <v>337</v>
      </c>
      <c r="D210" s="161" t="s">
        <v>127</v>
      </c>
      <c r="E210" s="162" t="s">
        <v>338</v>
      </c>
      <c r="F210" s="163" t="s">
        <v>339</v>
      </c>
      <c r="G210" s="164" t="s">
        <v>228</v>
      </c>
      <c r="H210" s="165" t="n">
        <v>0.63</v>
      </c>
      <c r="I210" s="166"/>
      <c r="J210" s="167" t="n">
        <f aca="false">ROUND(I210*H210,2)</f>
        <v>0</v>
      </c>
      <c r="K210" s="168" t="s">
        <v>139</v>
      </c>
      <c r="L210" s="23"/>
      <c r="M210" s="169"/>
      <c r="N210" s="170" t="s">
        <v>40</v>
      </c>
      <c r="O210" s="60"/>
      <c r="P210" s="171" t="n">
        <f aca="false">O210*H210</f>
        <v>0</v>
      </c>
      <c r="Q210" s="171" t="n">
        <v>0</v>
      </c>
      <c r="R210" s="171" t="n">
        <f aca="false">Q210*H210</f>
        <v>0</v>
      </c>
      <c r="S210" s="171" t="n">
        <v>0</v>
      </c>
      <c r="T210" s="172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3" t="s">
        <v>206</v>
      </c>
      <c r="AT210" s="173" t="s">
        <v>127</v>
      </c>
      <c r="AU210" s="173" t="s">
        <v>132</v>
      </c>
      <c r="AY210" s="3" t="s">
        <v>125</v>
      </c>
      <c r="BE210" s="174" t="n">
        <f aca="false">IF(N210="základní",J210,0)</f>
        <v>0</v>
      </c>
      <c r="BF210" s="174" t="n">
        <f aca="false">IF(N210="snížená",J210,0)</f>
        <v>0</v>
      </c>
      <c r="BG210" s="174" t="n">
        <f aca="false">IF(N210="zákl. přenesená",J210,0)</f>
        <v>0</v>
      </c>
      <c r="BH210" s="174" t="n">
        <f aca="false">IF(N210="sníž. přenesená",J210,0)</f>
        <v>0</v>
      </c>
      <c r="BI210" s="174" t="n">
        <f aca="false">IF(N210="nulová",J210,0)</f>
        <v>0</v>
      </c>
      <c r="BJ210" s="3" t="s">
        <v>132</v>
      </c>
      <c r="BK210" s="174" t="n">
        <f aca="false">ROUND(I210*H210,2)</f>
        <v>0</v>
      </c>
      <c r="BL210" s="3" t="s">
        <v>206</v>
      </c>
      <c r="BM210" s="173" t="s">
        <v>340</v>
      </c>
    </row>
    <row r="211" s="27" customFormat="true" ht="16.5" hidden="false" customHeight="true" outlineLevel="0" collapsed="false">
      <c r="A211" s="22"/>
      <c r="B211" s="160"/>
      <c r="C211" s="161" t="s">
        <v>341</v>
      </c>
      <c r="D211" s="161" t="s">
        <v>127</v>
      </c>
      <c r="E211" s="162" t="s">
        <v>342</v>
      </c>
      <c r="F211" s="163" t="s">
        <v>343</v>
      </c>
      <c r="G211" s="164" t="s">
        <v>201</v>
      </c>
      <c r="H211" s="165" t="n">
        <v>2</v>
      </c>
      <c r="I211" s="166"/>
      <c r="J211" s="167" t="n">
        <f aca="false">ROUND(I211*H211,2)</f>
        <v>0</v>
      </c>
      <c r="K211" s="168"/>
      <c r="L211" s="23"/>
      <c r="M211" s="169"/>
      <c r="N211" s="170" t="s">
        <v>40</v>
      </c>
      <c r="O211" s="60"/>
      <c r="P211" s="171" t="n">
        <f aca="false">O211*H211</f>
        <v>0</v>
      </c>
      <c r="Q211" s="171" t="n">
        <v>0</v>
      </c>
      <c r="R211" s="171" t="n">
        <f aca="false">Q211*H211</f>
        <v>0</v>
      </c>
      <c r="S211" s="171" t="n">
        <v>0</v>
      </c>
      <c r="T211" s="172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3" t="s">
        <v>206</v>
      </c>
      <c r="AT211" s="173" t="s">
        <v>127</v>
      </c>
      <c r="AU211" s="173" t="s">
        <v>132</v>
      </c>
      <c r="AY211" s="3" t="s">
        <v>125</v>
      </c>
      <c r="BE211" s="174" t="n">
        <f aca="false">IF(N211="základní",J211,0)</f>
        <v>0</v>
      </c>
      <c r="BF211" s="174" t="n">
        <f aca="false">IF(N211="snížená",J211,0)</f>
        <v>0</v>
      </c>
      <c r="BG211" s="174" t="n">
        <f aca="false">IF(N211="zákl. přenesená",J211,0)</f>
        <v>0</v>
      </c>
      <c r="BH211" s="174" t="n">
        <f aca="false">IF(N211="sníž. přenesená",J211,0)</f>
        <v>0</v>
      </c>
      <c r="BI211" s="174" t="n">
        <f aca="false">IF(N211="nulová",J211,0)</f>
        <v>0</v>
      </c>
      <c r="BJ211" s="3" t="s">
        <v>132</v>
      </c>
      <c r="BK211" s="174" t="n">
        <f aca="false">ROUND(I211*H211,2)</f>
        <v>0</v>
      </c>
      <c r="BL211" s="3" t="s">
        <v>206</v>
      </c>
      <c r="BM211" s="173" t="s">
        <v>344</v>
      </c>
    </row>
    <row r="212" s="27" customFormat="true" ht="19.4" hidden="false" customHeight="false" outlineLevel="0" collapsed="false">
      <c r="A212" s="22"/>
      <c r="B212" s="160"/>
      <c r="C212" s="161" t="s">
        <v>345</v>
      </c>
      <c r="D212" s="161" t="s">
        <v>127</v>
      </c>
      <c r="E212" s="162" t="s">
        <v>346</v>
      </c>
      <c r="F212" s="163" t="s">
        <v>347</v>
      </c>
      <c r="G212" s="164" t="s">
        <v>259</v>
      </c>
      <c r="H212" s="202"/>
      <c r="I212" s="166"/>
      <c r="J212" s="167" t="n">
        <f aca="false">ROUND(I212*H212,2)</f>
        <v>0</v>
      </c>
      <c r="K212" s="168" t="s">
        <v>139</v>
      </c>
      <c r="L212" s="23"/>
      <c r="M212" s="169"/>
      <c r="N212" s="170" t="s">
        <v>40</v>
      </c>
      <c r="O212" s="60"/>
      <c r="P212" s="171" t="n">
        <f aca="false">O212*H212</f>
        <v>0</v>
      </c>
      <c r="Q212" s="171" t="n">
        <v>0</v>
      </c>
      <c r="R212" s="171" t="n">
        <f aca="false">Q212*H212</f>
        <v>0</v>
      </c>
      <c r="S212" s="171" t="n">
        <v>0</v>
      </c>
      <c r="T212" s="172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3" t="s">
        <v>206</v>
      </c>
      <c r="AT212" s="173" t="s">
        <v>127</v>
      </c>
      <c r="AU212" s="173" t="s">
        <v>132</v>
      </c>
      <c r="AY212" s="3" t="s">
        <v>125</v>
      </c>
      <c r="BE212" s="174" t="n">
        <f aca="false">IF(N212="základní",J212,0)</f>
        <v>0</v>
      </c>
      <c r="BF212" s="174" t="n">
        <f aca="false">IF(N212="snížená",J212,0)</f>
        <v>0</v>
      </c>
      <c r="BG212" s="174" t="n">
        <f aca="false">IF(N212="zákl. přenesená",J212,0)</f>
        <v>0</v>
      </c>
      <c r="BH212" s="174" t="n">
        <f aca="false">IF(N212="sníž. přenesená",J212,0)</f>
        <v>0</v>
      </c>
      <c r="BI212" s="174" t="n">
        <f aca="false">IF(N212="nulová",J212,0)</f>
        <v>0</v>
      </c>
      <c r="BJ212" s="3" t="s">
        <v>132</v>
      </c>
      <c r="BK212" s="174" t="n">
        <f aca="false">ROUND(I212*H212,2)</f>
        <v>0</v>
      </c>
      <c r="BL212" s="3" t="s">
        <v>206</v>
      </c>
      <c r="BM212" s="173" t="s">
        <v>348</v>
      </c>
    </row>
    <row r="213" s="146" customFormat="true" ht="22.8" hidden="false" customHeight="true" outlineLevel="0" collapsed="false">
      <c r="B213" s="147"/>
      <c r="D213" s="148" t="s">
        <v>73</v>
      </c>
      <c r="E213" s="148" t="s">
        <v>349</v>
      </c>
      <c r="F213" s="148" t="s">
        <v>350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SUM(P214:P229)</f>
        <v>0</v>
      </c>
      <c r="Q213" s="153"/>
      <c r="R213" s="154" t="n">
        <f aca="false">SUM(R214:R229)</f>
        <v>0.00282</v>
      </c>
      <c r="S213" s="153"/>
      <c r="T213" s="155" t="n">
        <f aca="false">SUM(T214:T229)</f>
        <v>0</v>
      </c>
      <c r="AR213" s="148" t="s">
        <v>132</v>
      </c>
      <c r="AT213" s="156" t="s">
        <v>73</v>
      </c>
      <c r="AU213" s="156" t="s">
        <v>79</v>
      </c>
      <c r="AY213" s="148" t="s">
        <v>125</v>
      </c>
      <c r="BK213" s="157" t="n">
        <f aca="false">SUM(BK214:BK229)</f>
        <v>0</v>
      </c>
    </row>
    <row r="214" s="27" customFormat="true" ht="21.75" hidden="false" customHeight="true" outlineLevel="0" collapsed="false">
      <c r="A214" s="22"/>
      <c r="B214" s="160"/>
      <c r="C214" s="161" t="s">
        <v>351</v>
      </c>
      <c r="D214" s="161" t="s">
        <v>127</v>
      </c>
      <c r="E214" s="162" t="s">
        <v>352</v>
      </c>
      <c r="F214" s="163" t="s">
        <v>353</v>
      </c>
      <c r="G214" s="164" t="s">
        <v>201</v>
      </c>
      <c r="H214" s="165" t="n">
        <v>2</v>
      </c>
      <c r="I214" s="166"/>
      <c r="J214" s="167" t="n">
        <f aca="false">ROUND(I214*H214,2)</f>
        <v>0</v>
      </c>
      <c r="K214" s="168" t="s">
        <v>139</v>
      </c>
      <c r="L214" s="23"/>
      <c r="M214" s="169"/>
      <c r="N214" s="170" t="s">
        <v>40</v>
      </c>
      <c r="O214" s="60"/>
      <c r="P214" s="171" t="n">
        <f aca="false">O214*H214</f>
        <v>0</v>
      </c>
      <c r="Q214" s="171" t="n">
        <v>0</v>
      </c>
      <c r="R214" s="171" t="n">
        <f aca="false">Q214*H214</f>
        <v>0</v>
      </c>
      <c r="S214" s="171" t="n">
        <v>0</v>
      </c>
      <c r="T214" s="172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3" t="s">
        <v>206</v>
      </c>
      <c r="AT214" s="173" t="s">
        <v>127</v>
      </c>
      <c r="AU214" s="173" t="s">
        <v>132</v>
      </c>
      <c r="AY214" s="3" t="s">
        <v>125</v>
      </c>
      <c r="BE214" s="174" t="n">
        <f aca="false">IF(N214="základní",J214,0)</f>
        <v>0</v>
      </c>
      <c r="BF214" s="174" t="n">
        <f aca="false">IF(N214="snížená",J214,0)</f>
        <v>0</v>
      </c>
      <c r="BG214" s="174" t="n">
        <f aca="false">IF(N214="zákl. přenesená",J214,0)</f>
        <v>0</v>
      </c>
      <c r="BH214" s="174" t="n">
        <f aca="false">IF(N214="sníž. přenesená",J214,0)</f>
        <v>0</v>
      </c>
      <c r="BI214" s="174" t="n">
        <f aca="false">IF(N214="nulová",J214,0)</f>
        <v>0</v>
      </c>
      <c r="BJ214" s="3" t="s">
        <v>132</v>
      </c>
      <c r="BK214" s="174" t="n">
        <f aca="false">ROUND(I214*H214,2)</f>
        <v>0</v>
      </c>
      <c r="BL214" s="3" t="s">
        <v>206</v>
      </c>
      <c r="BM214" s="173" t="s">
        <v>354</v>
      </c>
    </row>
    <row r="215" s="27" customFormat="true" ht="21.75" hidden="false" customHeight="true" outlineLevel="0" collapsed="false">
      <c r="A215" s="22"/>
      <c r="B215" s="160"/>
      <c r="C215" s="203" t="s">
        <v>355</v>
      </c>
      <c r="D215" s="203" t="s">
        <v>321</v>
      </c>
      <c r="E215" s="204" t="s">
        <v>356</v>
      </c>
      <c r="F215" s="205" t="s">
        <v>357</v>
      </c>
      <c r="G215" s="206" t="s">
        <v>201</v>
      </c>
      <c r="H215" s="207" t="n">
        <v>2</v>
      </c>
      <c r="I215" s="208"/>
      <c r="J215" s="209" t="n">
        <f aca="false">ROUND(I215*H215,2)</f>
        <v>0</v>
      </c>
      <c r="K215" s="210" t="s">
        <v>139</v>
      </c>
      <c r="L215" s="211"/>
      <c r="M215" s="212"/>
      <c r="N215" s="213" t="s">
        <v>40</v>
      </c>
      <c r="O215" s="60"/>
      <c r="P215" s="171" t="n">
        <f aca="false">O215*H215</f>
        <v>0</v>
      </c>
      <c r="Q215" s="171" t="n">
        <v>1E-005</v>
      </c>
      <c r="R215" s="171" t="n">
        <f aca="false">Q215*H215</f>
        <v>2E-005</v>
      </c>
      <c r="S215" s="171" t="n">
        <v>0</v>
      </c>
      <c r="T215" s="172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3" t="s">
        <v>284</v>
      </c>
      <c r="AT215" s="173" t="s">
        <v>321</v>
      </c>
      <c r="AU215" s="173" t="s">
        <v>132</v>
      </c>
      <c r="AY215" s="3" t="s">
        <v>125</v>
      </c>
      <c r="BE215" s="174" t="n">
        <f aca="false">IF(N215="základní",J215,0)</f>
        <v>0</v>
      </c>
      <c r="BF215" s="174" t="n">
        <f aca="false">IF(N215="snížená",J215,0)</f>
        <v>0</v>
      </c>
      <c r="BG215" s="174" t="n">
        <f aca="false">IF(N215="zákl. přenesená",J215,0)</f>
        <v>0</v>
      </c>
      <c r="BH215" s="174" t="n">
        <f aca="false">IF(N215="sníž. přenesená",J215,0)</f>
        <v>0</v>
      </c>
      <c r="BI215" s="174" t="n">
        <f aca="false">IF(N215="nulová",J215,0)</f>
        <v>0</v>
      </c>
      <c r="BJ215" s="3" t="s">
        <v>132</v>
      </c>
      <c r="BK215" s="174" t="n">
        <f aca="false">ROUND(I215*H215,2)</f>
        <v>0</v>
      </c>
      <c r="BL215" s="3" t="s">
        <v>206</v>
      </c>
      <c r="BM215" s="173" t="s">
        <v>358</v>
      </c>
    </row>
    <row r="216" s="27" customFormat="true" ht="16.5" hidden="false" customHeight="true" outlineLevel="0" collapsed="false">
      <c r="A216" s="22"/>
      <c r="B216" s="160"/>
      <c r="C216" s="203" t="s">
        <v>359</v>
      </c>
      <c r="D216" s="203" t="s">
        <v>321</v>
      </c>
      <c r="E216" s="204" t="s">
        <v>360</v>
      </c>
      <c r="F216" s="205" t="s">
        <v>361</v>
      </c>
      <c r="G216" s="206" t="s">
        <v>201</v>
      </c>
      <c r="H216" s="207" t="n">
        <v>2</v>
      </c>
      <c r="I216" s="208"/>
      <c r="J216" s="209" t="n">
        <f aca="false">ROUND(I216*H216,2)</f>
        <v>0</v>
      </c>
      <c r="K216" s="210" t="s">
        <v>139</v>
      </c>
      <c r="L216" s="211"/>
      <c r="M216" s="212"/>
      <c r="N216" s="213" t="s">
        <v>40</v>
      </c>
      <c r="O216" s="60"/>
      <c r="P216" s="171" t="n">
        <f aca="false">O216*H216</f>
        <v>0</v>
      </c>
      <c r="Q216" s="171" t="n">
        <v>0.0002</v>
      </c>
      <c r="R216" s="171" t="n">
        <f aca="false">Q216*H216</f>
        <v>0.0004</v>
      </c>
      <c r="S216" s="171" t="n">
        <v>0</v>
      </c>
      <c r="T216" s="172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3" t="s">
        <v>284</v>
      </c>
      <c r="AT216" s="173" t="s">
        <v>321</v>
      </c>
      <c r="AU216" s="173" t="s">
        <v>132</v>
      </c>
      <c r="AY216" s="3" t="s">
        <v>125</v>
      </c>
      <c r="BE216" s="174" t="n">
        <f aca="false">IF(N216="základní",J216,0)</f>
        <v>0</v>
      </c>
      <c r="BF216" s="174" t="n">
        <f aca="false">IF(N216="snížená",J216,0)</f>
        <v>0</v>
      </c>
      <c r="BG216" s="174" t="n">
        <f aca="false">IF(N216="zákl. přenesená",J216,0)</f>
        <v>0</v>
      </c>
      <c r="BH216" s="174" t="n">
        <f aca="false">IF(N216="sníž. přenesená",J216,0)</f>
        <v>0</v>
      </c>
      <c r="BI216" s="174" t="n">
        <f aca="false">IF(N216="nulová",J216,0)</f>
        <v>0</v>
      </c>
      <c r="BJ216" s="3" t="s">
        <v>132</v>
      </c>
      <c r="BK216" s="174" t="n">
        <f aca="false">ROUND(I216*H216,2)</f>
        <v>0</v>
      </c>
      <c r="BL216" s="3" t="s">
        <v>206</v>
      </c>
      <c r="BM216" s="173" t="s">
        <v>362</v>
      </c>
    </row>
    <row r="217" s="27" customFormat="true" ht="19.4" hidden="false" customHeight="false" outlineLevel="0" collapsed="false">
      <c r="A217" s="22"/>
      <c r="B217" s="160"/>
      <c r="C217" s="161" t="s">
        <v>363</v>
      </c>
      <c r="D217" s="161" t="s">
        <v>127</v>
      </c>
      <c r="E217" s="162" t="s">
        <v>364</v>
      </c>
      <c r="F217" s="163" t="s">
        <v>365</v>
      </c>
      <c r="G217" s="164" t="s">
        <v>201</v>
      </c>
      <c r="H217" s="165" t="n">
        <v>3</v>
      </c>
      <c r="I217" s="166"/>
      <c r="J217" s="167" t="n">
        <f aca="false">ROUND(I217*H217,2)</f>
        <v>0</v>
      </c>
      <c r="K217" s="168" t="s">
        <v>139</v>
      </c>
      <c r="L217" s="23"/>
      <c r="M217" s="169"/>
      <c r="N217" s="170" t="s">
        <v>40</v>
      </c>
      <c r="O217" s="60"/>
      <c r="P217" s="171" t="n">
        <f aca="false">O217*H217</f>
        <v>0</v>
      </c>
      <c r="Q217" s="171" t="n">
        <v>0</v>
      </c>
      <c r="R217" s="171" t="n">
        <f aca="false">Q217*H217</f>
        <v>0</v>
      </c>
      <c r="S217" s="171" t="n">
        <v>0</v>
      </c>
      <c r="T217" s="172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3" t="s">
        <v>206</v>
      </c>
      <c r="AT217" s="173" t="s">
        <v>127</v>
      </c>
      <c r="AU217" s="173" t="s">
        <v>132</v>
      </c>
      <c r="AY217" s="3" t="s">
        <v>125</v>
      </c>
      <c r="BE217" s="174" t="n">
        <f aca="false">IF(N217="základní",J217,0)</f>
        <v>0</v>
      </c>
      <c r="BF217" s="174" t="n">
        <f aca="false">IF(N217="snížená",J217,0)</f>
        <v>0</v>
      </c>
      <c r="BG217" s="174" t="n">
        <f aca="false">IF(N217="zákl. přenesená",J217,0)</f>
        <v>0</v>
      </c>
      <c r="BH217" s="174" t="n">
        <f aca="false">IF(N217="sníž. přenesená",J217,0)</f>
        <v>0</v>
      </c>
      <c r="BI217" s="174" t="n">
        <f aca="false">IF(N217="nulová",J217,0)</f>
        <v>0</v>
      </c>
      <c r="BJ217" s="3" t="s">
        <v>132</v>
      </c>
      <c r="BK217" s="174" t="n">
        <f aca="false">ROUND(I217*H217,2)</f>
        <v>0</v>
      </c>
      <c r="BL217" s="3" t="s">
        <v>206</v>
      </c>
      <c r="BM217" s="173" t="s">
        <v>366</v>
      </c>
    </row>
    <row r="218" s="27" customFormat="true" ht="19.4" hidden="false" customHeight="false" outlineLevel="0" collapsed="false">
      <c r="A218" s="22"/>
      <c r="B218" s="160"/>
      <c r="C218" s="203" t="s">
        <v>367</v>
      </c>
      <c r="D218" s="203" t="s">
        <v>321</v>
      </c>
      <c r="E218" s="204" t="s">
        <v>368</v>
      </c>
      <c r="F218" s="205" t="s">
        <v>369</v>
      </c>
      <c r="G218" s="206" t="s">
        <v>201</v>
      </c>
      <c r="H218" s="207" t="n">
        <v>3</v>
      </c>
      <c r="I218" s="208"/>
      <c r="J218" s="209" t="n">
        <f aca="false">ROUND(I218*H218,2)</f>
        <v>0</v>
      </c>
      <c r="K218" s="210"/>
      <c r="L218" s="211"/>
      <c r="M218" s="212"/>
      <c r="N218" s="213" t="s">
        <v>40</v>
      </c>
      <c r="O218" s="60"/>
      <c r="P218" s="171" t="n">
        <f aca="false">O218*H218</f>
        <v>0</v>
      </c>
      <c r="Q218" s="171" t="n">
        <v>0.0008</v>
      </c>
      <c r="R218" s="171" t="n">
        <f aca="false">Q218*H218</f>
        <v>0.0024</v>
      </c>
      <c r="S218" s="171" t="n">
        <v>0</v>
      </c>
      <c r="T218" s="172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3" t="s">
        <v>284</v>
      </c>
      <c r="AT218" s="173" t="s">
        <v>321</v>
      </c>
      <c r="AU218" s="173" t="s">
        <v>132</v>
      </c>
      <c r="AY218" s="3" t="s">
        <v>125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3" t="s">
        <v>132</v>
      </c>
      <c r="BK218" s="174" t="n">
        <f aca="false">ROUND(I218*H218,2)</f>
        <v>0</v>
      </c>
      <c r="BL218" s="3" t="s">
        <v>206</v>
      </c>
      <c r="BM218" s="173" t="s">
        <v>370</v>
      </c>
    </row>
    <row r="219" s="27" customFormat="true" ht="19.4" hidden="false" customHeight="false" outlineLevel="0" collapsed="false">
      <c r="A219" s="22"/>
      <c r="B219" s="160"/>
      <c r="C219" s="161" t="s">
        <v>371</v>
      </c>
      <c r="D219" s="161" t="s">
        <v>127</v>
      </c>
      <c r="E219" s="162" t="s">
        <v>372</v>
      </c>
      <c r="F219" s="163" t="s">
        <v>373</v>
      </c>
      <c r="G219" s="164" t="s">
        <v>201</v>
      </c>
      <c r="H219" s="165" t="n">
        <v>1</v>
      </c>
      <c r="I219" s="166"/>
      <c r="J219" s="167" t="n">
        <f aca="false">ROUND(I219*H219,2)</f>
        <v>0</v>
      </c>
      <c r="K219" s="168" t="s">
        <v>139</v>
      </c>
      <c r="L219" s="23"/>
      <c r="M219" s="169"/>
      <c r="N219" s="170" t="s">
        <v>40</v>
      </c>
      <c r="O219" s="60"/>
      <c r="P219" s="171" t="n">
        <f aca="false">O219*H219</f>
        <v>0</v>
      </c>
      <c r="Q219" s="171" t="n">
        <v>0</v>
      </c>
      <c r="R219" s="171" t="n">
        <f aca="false">Q219*H219</f>
        <v>0</v>
      </c>
      <c r="S219" s="171" t="n">
        <v>0</v>
      </c>
      <c r="T219" s="172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3" t="s">
        <v>206</v>
      </c>
      <c r="AT219" s="173" t="s">
        <v>127</v>
      </c>
      <c r="AU219" s="173" t="s">
        <v>132</v>
      </c>
      <c r="AY219" s="3" t="s">
        <v>125</v>
      </c>
      <c r="BE219" s="174" t="n">
        <f aca="false">IF(N219="základní",J219,0)</f>
        <v>0</v>
      </c>
      <c r="BF219" s="174" t="n">
        <f aca="false">IF(N219="snížená",J219,0)</f>
        <v>0</v>
      </c>
      <c r="BG219" s="174" t="n">
        <f aca="false">IF(N219="zákl. přenesená",J219,0)</f>
        <v>0</v>
      </c>
      <c r="BH219" s="174" t="n">
        <f aca="false">IF(N219="sníž. přenesená",J219,0)</f>
        <v>0</v>
      </c>
      <c r="BI219" s="174" t="n">
        <f aca="false">IF(N219="nulová",J219,0)</f>
        <v>0</v>
      </c>
      <c r="BJ219" s="3" t="s">
        <v>132</v>
      </c>
      <c r="BK219" s="174" t="n">
        <f aca="false">ROUND(I219*H219,2)</f>
        <v>0</v>
      </c>
      <c r="BL219" s="3" t="s">
        <v>206</v>
      </c>
      <c r="BM219" s="173" t="s">
        <v>374</v>
      </c>
    </row>
    <row r="220" s="27" customFormat="true" ht="16.5" hidden="false" customHeight="true" outlineLevel="0" collapsed="false">
      <c r="A220" s="22"/>
      <c r="B220" s="160"/>
      <c r="C220" s="161" t="s">
        <v>375</v>
      </c>
      <c r="D220" s="161" t="s">
        <v>127</v>
      </c>
      <c r="E220" s="162" t="s">
        <v>376</v>
      </c>
      <c r="F220" s="163" t="s">
        <v>377</v>
      </c>
      <c r="G220" s="164" t="s">
        <v>201</v>
      </c>
      <c r="H220" s="165" t="n">
        <v>1</v>
      </c>
      <c r="I220" s="166"/>
      <c r="J220" s="167" t="n">
        <f aca="false">ROUND(I220*H220,2)</f>
        <v>0</v>
      </c>
      <c r="K220" s="168"/>
      <c r="L220" s="23"/>
      <c r="M220" s="169"/>
      <c r="N220" s="170" t="s">
        <v>40</v>
      </c>
      <c r="O220" s="60"/>
      <c r="P220" s="171" t="n">
        <f aca="false">O220*H220</f>
        <v>0</v>
      </c>
      <c r="Q220" s="171" t="n">
        <v>0</v>
      </c>
      <c r="R220" s="171" t="n">
        <f aca="false">Q220*H220</f>
        <v>0</v>
      </c>
      <c r="S220" s="171" t="n">
        <v>0</v>
      </c>
      <c r="T220" s="172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206</v>
      </c>
      <c r="AT220" s="173" t="s">
        <v>127</v>
      </c>
      <c r="AU220" s="173" t="s">
        <v>132</v>
      </c>
      <c r="AY220" s="3" t="s">
        <v>125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132</v>
      </c>
      <c r="BK220" s="174" t="n">
        <f aca="false">ROUND(I220*H220,2)</f>
        <v>0</v>
      </c>
      <c r="BL220" s="3" t="s">
        <v>206</v>
      </c>
      <c r="BM220" s="173" t="s">
        <v>378</v>
      </c>
    </row>
    <row r="221" s="27" customFormat="true" ht="21.75" hidden="false" customHeight="true" outlineLevel="0" collapsed="false">
      <c r="A221" s="22"/>
      <c r="B221" s="160"/>
      <c r="C221" s="161" t="s">
        <v>379</v>
      </c>
      <c r="D221" s="161" t="s">
        <v>127</v>
      </c>
      <c r="E221" s="162" t="s">
        <v>380</v>
      </c>
      <c r="F221" s="163" t="s">
        <v>381</v>
      </c>
      <c r="G221" s="164" t="s">
        <v>130</v>
      </c>
      <c r="H221" s="165" t="n">
        <v>1</v>
      </c>
      <c r="I221" s="166"/>
      <c r="J221" s="167" t="n">
        <f aca="false">ROUND(I221*H221,2)</f>
        <v>0</v>
      </c>
      <c r="K221" s="168"/>
      <c r="L221" s="23"/>
      <c r="M221" s="169"/>
      <c r="N221" s="170" t="s">
        <v>40</v>
      </c>
      <c r="O221" s="60"/>
      <c r="P221" s="171" t="n">
        <f aca="false">O221*H221</f>
        <v>0</v>
      </c>
      <c r="Q221" s="171" t="n">
        <v>0</v>
      </c>
      <c r="R221" s="171" t="n">
        <f aca="false">Q221*H221</f>
        <v>0</v>
      </c>
      <c r="S221" s="171" t="n">
        <v>0</v>
      </c>
      <c r="T221" s="172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3" t="s">
        <v>206</v>
      </c>
      <c r="AT221" s="173" t="s">
        <v>127</v>
      </c>
      <c r="AU221" s="173" t="s">
        <v>132</v>
      </c>
      <c r="AY221" s="3" t="s">
        <v>125</v>
      </c>
      <c r="BE221" s="174" t="n">
        <f aca="false">IF(N221="základní",J221,0)</f>
        <v>0</v>
      </c>
      <c r="BF221" s="174" t="n">
        <f aca="false">IF(N221="snížená",J221,0)</f>
        <v>0</v>
      </c>
      <c r="BG221" s="174" t="n">
        <f aca="false">IF(N221="zákl. přenesená",J221,0)</f>
        <v>0</v>
      </c>
      <c r="BH221" s="174" t="n">
        <f aca="false">IF(N221="sníž. přenesená",J221,0)</f>
        <v>0</v>
      </c>
      <c r="BI221" s="174" t="n">
        <f aca="false">IF(N221="nulová",J221,0)</f>
        <v>0</v>
      </c>
      <c r="BJ221" s="3" t="s">
        <v>132</v>
      </c>
      <c r="BK221" s="174" t="n">
        <f aca="false">ROUND(I221*H221,2)</f>
        <v>0</v>
      </c>
      <c r="BL221" s="3" t="s">
        <v>206</v>
      </c>
      <c r="BM221" s="173" t="s">
        <v>382</v>
      </c>
    </row>
    <row r="222" s="27" customFormat="true" ht="19.4" hidden="false" customHeight="false" outlineLevel="0" collapsed="false">
      <c r="A222" s="22"/>
      <c r="B222" s="160"/>
      <c r="C222" s="161" t="s">
        <v>383</v>
      </c>
      <c r="D222" s="161" t="s">
        <v>127</v>
      </c>
      <c r="E222" s="162" t="s">
        <v>384</v>
      </c>
      <c r="F222" s="163" t="s">
        <v>385</v>
      </c>
      <c r="G222" s="164" t="s">
        <v>130</v>
      </c>
      <c r="H222" s="165" t="n">
        <v>1</v>
      </c>
      <c r="I222" s="166"/>
      <c r="J222" s="167" t="n">
        <f aca="false">ROUND(I222*H222,2)</f>
        <v>0</v>
      </c>
      <c r="K222" s="168"/>
      <c r="L222" s="23"/>
      <c r="M222" s="169"/>
      <c r="N222" s="170" t="s">
        <v>40</v>
      </c>
      <c r="O222" s="60"/>
      <c r="P222" s="171" t="n">
        <f aca="false">O222*H222</f>
        <v>0</v>
      </c>
      <c r="Q222" s="171" t="n">
        <v>0</v>
      </c>
      <c r="R222" s="171" t="n">
        <f aca="false">Q222*H222</f>
        <v>0</v>
      </c>
      <c r="S222" s="171" t="n">
        <v>0</v>
      </c>
      <c r="T222" s="172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3" t="s">
        <v>206</v>
      </c>
      <c r="AT222" s="173" t="s">
        <v>127</v>
      </c>
      <c r="AU222" s="173" t="s">
        <v>132</v>
      </c>
      <c r="AY222" s="3" t="s">
        <v>125</v>
      </c>
      <c r="BE222" s="174" t="n">
        <f aca="false">IF(N222="základní",J222,0)</f>
        <v>0</v>
      </c>
      <c r="BF222" s="174" t="n">
        <f aca="false">IF(N222="snížená",J222,0)</f>
        <v>0</v>
      </c>
      <c r="BG222" s="174" t="n">
        <f aca="false">IF(N222="zákl. přenesená",J222,0)</f>
        <v>0</v>
      </c>
      <c r="BH222" s="174" t="n">
        <f aca="false">IF(N222="sníž. přenesená",J222,0)</f>
        <v>0</v>
      </c>
      <c r="BI222" s="174" t="n">
        <f aca="false">IF(N222="nulová",J222,0)</f>
        <v>0</v>
      </c>
      <c r="BJ222" s="3" t="s">
        <v>132</v>
      </c>
      <c r="BK222" s="174" t="n">
        <f aca="false">ROUND(I222*H222,2)</f>
        <v>0</v>
      </c>
      <c r="BL222" s="3" t="s">
        <v>206</v>
      </c>
      <c r="BM222" s="173" t="s">
        <v>386</v>
      </c>
    </row>
    <row r="223" s="27" customFormat="true" ht="16.5" hidden="false" customHeight="true" outlineLevel="0" collapsed="false">
      <c r="A223" s="22"/>
      <c r="B223" s="160"/>
      <c r="C223" s="161" t="s">
        <v>387</v>
      </c>
      <c r="D223" s="161" t="s">
        <v>127</v>
      </c>
      <c r="E223" s="162" t="s">
        <v>388</v>
      </c>
      <c r="F223" s="163" t="s">
        <v>389</v>
      </c>
      <c r="G223" s="164" t="s">
        <v>201</v>
      </c>
      <c r="H223" s="165" t="n">
        <v>7</v>
      </c>
      <c r="I223" s="166"/>
      <c r="J223" s="167" t="n">
        <f aca="false">ROUND(I223*H223,2)</f>
        <v>0</v>
      </c>
      <c r="K223" s="168"/>
      <c r="L223" s="23"/>
      <c r="M223" s="169"/>
      <c r="N223" s="170" t="s">
        <v>40</v>
      </c>
      <c r="O223" s="60"/>
      <c r="P223" s="171" t="n">
        <f aca="false">O223*H223</f>
        <v>0</v>
      </c>
      <c r="Q223" s="171" t="n">
        <v>0</v>
      </c>
      <c r="R223" s="171" t="n">
        <f aca="false">Q223*H223</f>
        <v>0</v>
      </c>
      <c r="S223" s="171" t="n">
        <v>0</v>
      </c>
      <c r="T223" s="172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206</v>
      </c>
      <c r="AT223" s="173" t="s">
        <v>127</v>
      </c>
      <c r="AU223" s="173" t="s">
        <v>132</v>
      </c>
      <c r="AY223" s="3" t="s">
        <v>125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132</v>
      </c>
      <c r="BK223" s="174" t="n">
        <f aca="false">ROUND(I223*H223,2)</f>
        <v>0</v>
      </c>
      <c r="BL223" s="3" t="s">
        <v>206</v>
      </c>
      <c r="BM223" s="173" t="s">
        <v>390</v>
      </c>
    </row>
    <row r="224" s="175" customFormat="true" ht="12.8" hidden="false" customHeight="false" outlineLevel="0" collapsed="false">
      <c r="B224" s="176"/>
      <c r="D224" s="110" t="s">
        <v>141</v>
      </c>
      <c r="E224" s="177"/>
      <c r="F224" s="178" t="s">
        <v>168</v>
      </c>
      <c r="H224" s="179" t="n">
        <v>7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141</v>
      </c>
      <c r="AU224" s="177" t="s">
        <v>132</v>
      </c>
      <c r="AV224" s="175" t="s">
        <v>132</v>
      </c>
      <c r="AW224" s="175" t="s">
        <v>31</v>
      </c>
      <c r="AX224" s="175" t="s">
        <v>79</v>
      </c>
      <c r="AY224" s="177" t="s">
        <v>125</v>
      </c>
    </row>
    <row r="225" s="27" customFormat="true" ht="19.4" hidden="false" customHeight="false" outlineLevel="0" collapsed="false">
      <c r="A225" s="22"/>
      <c r="B225" s="160"/>
      <c r="C225" s="161" t="s">
        <v>391</v>
      </c>
      <c r="D225" s="161" t="s">
        <v>127</v>
      </c>
      <c r="E225" s="162" t="s">
        <v>392</v>
      </c>
      <c r="F225" s="163" t="s">
        <v>393</v>
      </c>
      <c r="G225" s="164" t="s">
        <v>196</v>
      </c>
      <c r="H225" s="165" t="n">
        <v>2</v>
      </c>
      <c r="I225" s="166"/>
      <c r="J225" s="167" t="n">
        <f aca="false">ROUND(I225*H225,2)</f>
        <v>0</v>
      </c>
      <c r="K225" s="168"/>
      <c r="L225" s="23"/>
      <c r="M225" s="169"/>
      <c r="N225" s="170" t="s">
        <v>40</v>
      </c>
      <c r="O225" s="60"/>
      <c r="P225" s="171" t="n">
        <f aca="false">O225*H225</f>
        <v>0</v>
      </c>
      <c r="Q225" s="171" t="n">
        <v>0</v>
      </c>
      <c r="R225" s="171" t="n">
        <f aca="false">Q225*H225</f>
        <v>0</v>
      </c>
      <c r="S225" s="171" t="n">
        <v>0</v>
      </c>
      <c r="T225" s="172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206</v>
      </c>
      <c r="AT225" s="173" t="s">
        <v>127</v>
      </c>
      <c r="AU225" s="173" t="s">
        <v>132</v>
      </c>
      <c r="AY225" s="3" t="s">
        <v>125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132</v>
      </c>
      <c r="BK225" s="174" t="n">
        <f aca="false">ROUND(I225*H225,2)</f>
        <v>0</v>
      </c>
      <c r="BL225" s="3" t="s">
        <v>206</v>
      </c>
      <c r="BM225" s="173" t="s">
        <v>394</v>
      </c>
    </row>
    <row r="226" s="175" customFormat="true" ht="12.8" hidden="false" customHeight="false" outlineLevel="0" collapsed="false">
      <c r="B226" s="176"/>
      <c r="D226" s="110" t="s">
        <v>141</v>
      </c>
      <c r="E226" s="177"/>
      <c r="F226" s="178" t="s">
        <v>132</v>
      </c>
      <c r="H226" s="179" t="n">
        <v>2</v>
      </c>
      <c r="I226" s="180"/>
      <c r="L226" s="176"/>
      <c r="M226" s="181"/>
      <c r="N226" s="182"/>
      <c r="O226" s="182"/>
      <c r="P226" s="182"/>
      <c r="Q226" s="182"/>
      <c r="R226" s="182"/>
      <c r="S226" s="182"/>
      <c r="T226" s="183"/>
      <c r="AT226" s="177" t="s">
        <v>141</v>
      </c>
      <c r="AU226" s="177" t="s">
        <v>132</v>
      </c>
      <c r="AV226" s="175" t="s">
        <v>132</v>
      </c>
      <c r="AW226" s="175" t="s">
        <v>31</v>
      </c>
      <c r="AX226" s="175" t="s">
        <v>79</v>
      </c>
      <c r="AY226" s="177" t="s">
        <v>125</v>
      </c>
    </row>
    <row r="227" s="27" customFormat="true" ht="16.5" hidden="false" customHeight="true" outlineLevel="0" collapsed="false">
      <c r="A227" s="22"/>
      <c r="B227" s="160"/>
      <c r="C227" s="161" t="s">
        <v>395</v>
      </c>
      <c r="D227" s="161" t="s">
        <v>127</v>
      </c>
      <c r="E227" s="162" t="s">
        <v>396</v>
      </c>
      <c r="F227" s="163" t="s">
        <v>397</v>
      </c>
      <c r="G227" s="164" t="s">
        <v>201</v>
      </c>
      <c r="H227" s="165" t="n">
        <v>1</v>
      </c>
      <c r="I227" s="166"/>
      <c r="J227" s="167" t="n">
        <f aca="false">ROUND(I227*H227,2)</f>
        <v>0</v>
      </c>
      <c r="K227" s="168"/>
      <c r="L227" s="23"/>
      <c r="M227" s="169"/>
      <c r="N227" s="170" t="s">
        <v>40</v>
      </c>
      <c r="O227" s="60"/>
      <c r="P227" s="171" t="n">
        <f aca="false">O227*H227</f>
        <v>0</v>
      </c>
      <c r="Q227" s="171" t="n">
        <v>0</v>
      </c>
      <c r="R227" s="171" t="n">
        <f aca="false">Q227*H227</f>
        <v>0</v>
      </c>
      <c r="S227" s="171" t="n">
        <v>0</v>
      </c>
      <c r="T227" s="172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206</v>
      </c>
      <c r="AT227" s="173" t="s">
        <v>127</v>
      </c>
      <c r="AU227" s="173" t="s">
        <v>132</v>
      </c>
      <c r="AY227" s="3" t="s">
        <v>125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132</v>
      </c>
      <c r="BK227" s="174" t="n">
        <f aca="false">ROUND(I227*H227,2)</f>
        <v>0</v>
      </c>
      <c r="BL227" s="3" t="s">
        <v>206</v>
      </c>
      <c r="BM227" s="173" t="s">
        <v>398</v>
      </c>
    </row>
    <row r="228" s="27" customFormat="true" ht="16.5" hidden="false" customHeight="true" outlineLevel="0" collapsed="false">
      <c r="A228" s="22"/>
      <c r="B228" s="160"/>
      <c r="C228" s="161" t="s">
        <v>399</v>
      </c>
      <c r="D228" s="161" t="s">
        <v>127</v>
      </c>
      <c r="E228" s="162" t="s">
        <v>400</v>
      </c>
      <c r="F228" s="163" t="s">
        <v>401</v>
      </c>
      <c r="G228" s="164" t="s">
        <v>201</v>
      </c>
      <c r="H228" s="165" t="n">
        <v>1</v>
      </c>
      <c r="I228" s="166"/>
      <c r="J228" s="167" t="n">
        <f aca="false">ROUND(I228*H228,2)</f>
        <v>0</v>
      </c>
      <c r="K228" s="168"/>
      <c r="L228" s="23"/>
      <c r="M228" s="169"/>
      <c r="N228" s="170" t="s">
        <v>40</v>
      </c>
      <c r="O228" s="60"/>
      <c r="P228" s="171" t="n">
        <f aca="false">O228*H228</f>
        <v>0</v>
      </c>
      <c r="Q228" s="171" t="n">
        <v>0</v>
      </c>
      <c r="R228" s="171" t="n">
        <f aca="false">Q228*H228</f>
        <v>0</v>
      </c>
      <c r="S228" s="171" t="n">
        <v>0</v>
      </c>
      <c r="T228" s="172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3" t="s">
        <v>206</v>
      </c>
      <c r="AT228" s="173" t="s">
        <v>127</v>
      </c>
      <c r="AU228" s="173" t="s">
        <v>132</v>
      </c>
      <c r="AY228" s="3" t="s">
        <v>125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132</v>
      </c>
      <c r="BK228" s="174" t="n">
        <f aca="false">ROUND(I228*H228,2)</f>
        <v>0</v>
      </c>
      <c r="BL228" s="3" t="s">
        <v>206</v>
      </c>
      <c r="BM228" s="173" t="s">
        <v>402</v>
      </c>
    </row>
    <row r="229" s="27" customFormat="true" ht="19.4" hidden="false" customHeight="false" outlineLevel="0" collapsed="false">
      <c r="A229" s="22"/>
      <c r="B229" s="160"/>
      <c r="C229" s="161" t="s">
        <v>403</v>
      </c>
      <c r="D229" s="161" t="s">
        <v>127</v>
      </c>
      <c r="E229" s="162" t="s">
        <v>404</v>
      </c>
      <c r="F229" s="163" t="s">
        <v>405</v>
      </c>
      <c r="G229" s="164" t="s">
        <v>259</v>
      </c>
      <c r="H229" s="202"/>
      <c r="I229" s="166"/>
      <c r="J229" s="167" t="n">
        <f aca="false">ROUND(I229*H229,2)</f>
        <v>0</v>
      </c>
      <c r="K229" s="168" t="s">
        <v>139</v>
      </c>
      <c r="L229" s="23"/>
      <c r="M229" s="169"/>
      <c r="N229" s="170" t="s">
        <v>40</v>
      </c>
      <c r="O229" s="60"/>
      <c r="P229" s="171" t="n">
        <f aca="false">O229*H229</f>
        <v>0</v>
      </c>
      <c r="Q229" s="171" t="n">
        <v>0</v>
      </c>
      <c r="R229" s="171" t="n">
        <f aca="false">Q229*H229</f>
        <v>0</v>
      </c>
      <c r="S229" s="171" t="n">
        <v>0</v>
      </c>
      <c r="T229" s="172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206</v>
      </c>
      <c r="AT229" s="173" t="s">
        <v>127</v>
      </c>
      <c r="AU229" s="173" t="s">
        <v>132</v>
      </c>
      <c r="AY229" s="3" t="s">
        <v>125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132</v>
      </c>
      <c r="BK229" s="174" t="n">
        <f aca="false">ROUND(I229*H229,2)</f>
        <v>0</v>
      </c>
      <c r="BL229" s="3" t="s">
        <v>206</v>
      </c>
      <c r="BM229" s="173" t="s">
        <v>406</v>
      </c>
    </row>
    <row r="230" s="146" customFormat="true" ht="22.8" hidden="false" customHeight="true" outlineLevel="0" collapsed="false">
      <c r="B230" s="147"/>
      <c r="D230" s="148" t="s">
        <v>73</v>
      </c>
      <c r="E230" s="148" t="s">
        <v>407</v>
      </c>
      <c r="F230" s="148" t="s">
        <v>408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SUM(P231:P234)</f>
        <v>0</v>
      </c>
      <c r="Q230" s="153"/>
      <c r="R230" s="154" t="n">
        <f aca="false">SUM(R231:R234)</f>
        <v>0.00045</v>
      </c>
      <c r="S230" s="153"/>
      <c r="T230" s="155" t="n">
        <f aca="false">SUM(T231:T234)</f>
        <v>0.0003</v>
      </c>
      <c r="AR230" s="148" t="s">
        <v>132</v>
      </c>
      <c r="AT230" s="156" t="s">
        <v>73</v>
      </c>
      <c r="AU230" s="156" t="s">
        <v>79</v>
      </c>
      <c r="AY230" s="148" t="s">
        <v>125</v>
      </c>
      <c r="BK230" s="157" t="n">
        <f aca="false">SUM(BK231:BK234)</f>
        <v>0</v>
      </c>
    </row>
    <row r="231" s="27" customFormat="true" ht="16.5" hidden="false" customHeight="true" outlineLevel="0" collapsed="false">
      <c r="A231" s="22"/>
      <c r="B231" s="160"/>
      <c r="C231" s="161" t="s">
        <v>409</v>
      </c>
      <c r="D231" s="161" t="s">
        <v>127</v>
      </c>
      <c r="E231" s="162" t="s">
        <v>410</v>
      </c>
      <c r="F231" s="163" t="s">
        <v>411</v>
      </c>
      <c r="G231" s="164" t="s">
        <v>201</v>
      </c>
      <c r="H231" s="165" t="n">
        <v>1</v>
      </c>
      <c r="I231" s="166"/>
      <c r="J231" s="167" t="n">
        <f aca="false">ROUND(I231*H231,2)</f>
        <v>0</v>
      </c>
      <c r="K231" s="168" t="s">
        <v>412</v>
      </c>
      <c r="L231" s="23"/>
      <c r="M231" s="169"/>
      <c r="N231" s="170" t="s">
        <v>40</v>
      </c>
      <c r="O231" s="60"/>
      <c r="P231" s="171" t="n">
        <f aca="false">O231*H231</f>
        <v>0</v>
      </c>
      <c r="Q231" s="171" t="n">
        <v>0</v>
      </c>
      <c r="R231" s="171" t="n">
        <f aca="false">Q231*H231</f>
        <v>0</v>
      </c>
      <c r="S231" s="171" t="n">
        <v>0</v>
      </c>
      <c r="T231" s="172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206</v>
      </c>
      <c r="AT231" s="173" t="s">
        <v>127</v>
      </c>
      <c r="AU231" s="173" t="s">
        <v>132</v>
      </c>
      <c r="AY231" s="3" t="s">
        <v>125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132</v>
      </c>
      <c r="BK231" s="174" t="n">
        <f aca="false">ROUND(I231*H231,2)</f>
        <v>0</v>
      </c>
      <c r="BL231" s="3" t="s">
        <v>206</v>
      </c>
      <c r="BM231" s="173" t="s">
        <v>413</v>
      </c>
    </row>
    <row r="232" s="27" customFormat="true" ht="16.5" hidden="false" customHeight="true" outlineLevel="0" collapsed="false">
      <c r="A232" s="22"/>
      <c r="B232" s="160"/>
      <c r="C232" s="203" t="s">
        <v>414</v>
      </c>
      <c r="D232" s="203" t="s">
        <v>321</v>
      </c>
      <c r="E232" s="204" t="s">
        <v>415</v>
      </c>
      <c r="F232" s="205" t="s">
        <v>416</v>
      </c>
      <c r="G232" s="206" t="s">
        <v>201</v>
      </c>
      <c r="H232" s="207" t="n">
        <v>1</v>
      </c>
      <c r="I232" s="208"/>
      <c r="J232" s="209" t="n">
        <f aca="false">ROUND(I232*H232,2)</f>
        <v>0</v>
      </c>
      <c r="K232" s="210" t="s">
        <v>412</v>
      </c>
      <c r="L232" s="211"/>
      <c r="M232" s="212"/>
      <c r="N232" s="213" t="s">
        <v>40</v>
      </c>
      <c r="O232" s="60"/>
      <c r="P232" s="171" t="n">
        <f aca="false">O232*H232</f>
        <v>0</v>
      </c>
      <c r="Q232" s="171" t="n">
        <v>0.00045</v>
      </c>
      <c r="R232" s="171" t="n">
        <f aca="false">Q232*H232</f>
        <v>0.00045</v>
      </c>
      <c r="S232" s="171" t="n">
        <v>0</v>
      </c>
      <c r="T232" s="172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284</v>
      </c>
      <c r="AT232" s="173" t="s">
        <v>321</v>
      </c>
      <c r="AU232" s="173" t="s">
        <v>132</v>
      </c>
      <c r="AY232" s="3" t="s">
        <v>125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132</v>
      </c>
      <c r="BK232" s="174" t="n">
        <f aca="false">ROUND(I232*H232,2)</f>
        <v>0</v>
      </c>
      <c r="BL232" s="3" t="s">
        <v>206</v>
      </c>
      <c r="BM232" s="173" t="s">
        <v>417</v>
      </c>
    </row>
    <row r="233" s="27" customFormat="true" ht="16.5" hidden="false" customHeight="true" outlineLevel="0" collapsed="false">
      <c r="A233" s="22"/>
      <c r="B233" s="160"/>
      <c r="C233" s="161" t="s">
        <v>418</v>
      </c>
      <c r="D233" s="161" t="s">
        <v>127</v>
      </c>
      <c r="E233" s="162" t="s">
        <v>419</v>
      </c>
      <c r="F233" s="163" t="s">
        <v>420</v>
      </c>
      <c r="G233" s="164" t="s">
        <v>201</v>
      </c>
      <c r="H233" s="165" t="n">
        <v>1</v>
      </c>
      <c r="I233" s="166"/>
      <c r="J233" s="167" t="n">
        <f aca="false">ROUND(I233*H233,2)</f>
        <v>0</v>
      </c>
      <c r="K233" s="168" t="s">
        <v>412</v>
      </c>
      <c r="L233" s="23"/>
      <c r="M233" s="169"/>
      <c r="N233" s="170" t="s">
        <v>40</v>
      </c>
      <c r="O233" s="60"/>
      <c r="P233" s="171" t="n">
        <f aca="false">O233*H233</f>
        <v>0</v>
      </c>
      <c r="Q233" s="171" t="n">
        <v>0</v>
      </c>
      <c r="R233" s="171" t="n">
        <f aca="false">Q233*H233</f>
        <v>0</v>
      </c>
      <c r="S233" s="171" t="n">
        <v>0.0003</v>
      </c>
      <c r="T233" s="172" t="n">
        <f aca="false">S233*H233</f>
        <v>0.0003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3" t="s">
        <v>206</v>
      </c>
      <c r="AT233" s="173" t="s">
        <v>127</v>
      </c>
      <c r="AU233" s="173" t="s">
        <v>132</v>
      </c>
      <c r="AY233" s="3" t="s">
        <v>125</v>
      </c>
      <c r="BE233" s="174" t="n">
        <f aca="false">IF(N233="základní",J233,0)</f>
        <v>0</v>
      </c>
      <c r="BF233" s="174" t="n">
        <f aca="false">IF(N233="snížená",J233,0)</f>
        <v>0</v>
      </c>
      <c r="BG233" s="174" t="n">
        <f aca="false">IF(N233="zákl. přenesená",J233,0)</f>
        <v>0</v>
      </c>
      <c r="BH233" s="174" t="n">
        <f aca="false">IF(N233="sníž. přenesená",J233,0)</f>
        <v>0</v>
      </c>
      <c r="BI233" s="174" t="n">
        <f aca="false">IF(N233="nulová",J233,0)</f>
        <v>0</v>
      </c>
      <c r="BJ233" s="3" t="s">
        <v>132</v>
      </c>
      <c r="BK233" s="174" t="n">
        <f aca="false">ROUND(I233*H233,2)</f>
        <v>0</v>
      </c>
      <c r="BL233" s="3" t="s">
        <v>206</v>
      </c>
      <c r="BM233" s="173" t="s">
        <v>421</v>
      </c>
    </row>
    <row r="234" s="27" customFormat="true" ht="19.4" hidden="false" customHeight="false" outlineLevel="0" collapsed="false">
      <c r="A234" s="22"/>
      <c r="B234" s="160"/>
      <c r="C234" s="161" t="s">
        <v>422</v>
      </c>
      <c r="D234" s="161" t="s">
        <v>127</v>
      </c>
      <c r="E234" s="162" t="s">
        <v>423</v>
      </c>
      <c r="F234" s="163" t="s">
        <v>424</v>
      </c>
      <c r="G234" s="164" t="s">
        <v>259</v>
      </c>
      <c r="H234" s="202"/>
      <c r="I234" s="166"/>
      <c r="J234" s="167" t="n">
        <f aca="false">ROUND(I234*H234,2)</f>
        <v>0</v>
      </c>
      <c r="K234" s="168" t="s">
        <v>412</v>
      </c>
      <c r="L234" s="23"/>
      <c r="M234" s="169"/>
      <c r="N234" s="170" t="s">
        <v>40</v>
      </c>
      <c r="O234" s="60"/>
      <c r="P234" s="171" t="n">
        <f aca="false">O234*H234</f>
        <v>0</v>
      </c>
      <c r="Q234" s="171" t="n">
        <v>0</v>
      </c>
      <c r="R234" s="171" t="n">
        <f aca="false">Q234*H234</f>
        <v>0</v>
      </c>
      <c r="S234" s="171" t="n">
        <v>0</v>
      </c>
      <c r="T234" s="172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3" t="s">
        <v>206</v>
      </c>
      <c r="AT234" s="173" t="s">
        <v>127</v>
      </c>
      <c r="AU234" s="173" t="s">
        <v>132</v>
      </c>
      <c r="AY234" s="3" t="s">
        <v>125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3" t="s">
        <v>132</v>
      </c>
      <c r="BK234" s="174" t="n">
        <f aca="false">ROUND(I234*H234,2)</f>
        <v>0</v>
      </c>
      <c r="BL234" s="3" t="s">
        <v>206</v>
      </c>
      <c r="BM234" s="173" t="s">
        <v>425</v>
      </c>
    </row>
    <row r="235" s="146" customFormat="true" ht="22.8" hidden="false" customHeight="true" outlineLevel="0" collapsed="false">
      <c r="B235" s="147"/>
      <c r="D235" s="148" t="s">
        <v>73</v>
      </c>
      <c r="E235" s="148" t="s">
        <v>426</v>
      </c>
      <c r="F235" s="148" t="s">
        <v>427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SUM(P236:P251)</f>
        <v>0</v>
      </c>
      <c r="Q235" s="153"/>
      <c r="R235" s="154" t="n">
        <f aca="false">SUM(R236:R251)</f>
        <v>0.05076</v>
      </c>
      <c r="S235" s="153"/>
      <c r="T235" s="155" t="n">
        <f aca="false">SUM(T236:T251)</f>
        <v>0.0126</v>
      </c>
      <c r="AR235" s="148" t="s">
        <v>132</v>
      </c>
      <c r="AT235" s="156" t="s">
        <v>73</v>
      </c>
      <c r="AU235" s="156" t="s">
        <v>79</v>
      </c>
      <c r="AY235" s="148" t="s">
        <v>125</v>
      </c>
      <c r="BK235" s="157" t="n">
        <f aca="false">SUM(BK236:BK251)</f>
        <v>0</v>
      </c>
    </row>
    <row r="236" s="27" customFormat="true" ht="19.4" hidden="false" customHeight="false" outlineLevel="0" collapsed="false">
      <c r="A236" s="22"/>
      <c r="B236" s="160"/>
      <c r="C236" s="161" t="s">
        <v>428</v>
      </c>
      <c r="D236" s="161" t="s">
        <v>127</v>
      </c>
      <c r="E236" s="162" t="s">
        <v>429</v>
      </c>
      <c r="F236" s="163" t="s">
        <v>430</v>
      </c>
      <c r="G236" s="164" t="s">
        <v>201</v>
      </c>
      <c r="H236" s="165" t="n">
        <v>3</v>
      </c>
      <c r="I236" s="166"/>
      <c r="J236" s="167" t="n">
        <f aca="false">ROUND(I236*H236,2)</f>
        <v>0</v>
      </c>
      <c r="K236" s="168" t="s">
        <v>139</v>
      </c>
      <c r="L236" s="23"/>
      <c r="M236" s="169"/>
      <c r="N236" s="170" t="s">
        <v>40</v>
      </c>
      <c r="O236" s="60"/>
      <c r="P236" s="171" t="n">
        <f aca="false">O236*H236</f>
        <v>0</v>
      </c>
      <c r="Q236" s="171" t="n">
        <v>0</v>
      </c>
      <c r="R236" s="171" t="n">
        <f aca="false">Q236*H236</f>
        <v>0</v>
      </c>
      <c r="S236" s="171" t="n">
        <v>0</v>
      </c>
      <c r="T236" s="172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3" t="s">
        <v>206</v>
      </c>
      <c r="AT236" s="173" t="s">
        <v>127</v>
      </c>
      <c r="AU236" s="173" t="s">
        <v>132</v>
      </c>
      <c r="AY236" s="3" t="s">
        <v>125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3" t="s">
        <v>132</v>
      </c>
      <c r="BK236" s="174" t="n">
        <f aca="false">ROUND(I236*H236,2)</f>
        <v>0</v>
      </c>
      <c r="BL236" s="3" t="s">
        <v>206</v>
      </c>
      <c r="BM236" s="173" t="s">
        <v>431</v>
      </c>
    </row>
    <row r="237" s="175" customFormat="true" ht="12.8" hidden="false" customHeight="false" outlineLevel="0" collapsed="false">
      <c r="B237" s="176"/>
      <c r="D237" s="110" t="s">
        <v>141</v>
      </c>
      <c r="E237" s="177"/>
      <c r="F237" s="178" t="s">
        <v>143</v>
      </c>
      <c r="H237" s="179" t="n">
        <v>3</v>
      </c>
      <c r="I237" s="180"/>
      <c r="L237" s="176"/>
      <c r="M237" s="181"/>
      <c r="N237" s="182"/>
      <c r="O237" s="182"/>
      <c r="P237" s="182"/>
      <c r="Q237" s="182"/>
      <c r="R237" s="182"/>
      <c r="S237" s="182"/>
      <c r="T237" s="183"/>
      <c r="AT237" s="177" t="s">
        <v>141</v>
      </c>
      <c r="AU237" s="177" t="s">
        <v>132</v>
      </c>
      <c r="AV237" s="175" t="s">
        <v>132</v>
      </c>
      <c r="AW237" s="175" t="s">
        <v>31</v>
      </c>
      <c r="AX237" s="175" t="s">
        <v>79</v>
      </c>
      <c r="AY237" s="177" t="s">
        <v>125</v>
      </c>
    </row>
    <row r="238" s="27" customFormat="true" ht="33" hidden="false" customHeight="true" outlineLevel="0" collapsed="false">
      <c r="A238" s="22"/>
      <c r="B238" s="160"/>
      <c r="C238" s="203" t="s">
        <v>432</v>
      </c>
      <c r="D238" s="203" t="s">
        <v>321</v>
      </c>
      <c r="E238" s="204" t="s">
        <v>433</v>
      </c>
      <c r="F238" s="205" t="s">
        <v>434</v>
      </c>
      <c r="G238" s="206" t="s">
        <v>201</v>
      </c>
      <c r="H238" s="207" t="n">
        <v>1</v>
      </c>
      <c r="I238" s="208"/>
      <c r="J238" s="209" t="n">
        <f aca="false">ROUND(I238*H238,2)</f>
        <v>0</v>
      </c>
      <c r="K238" s="210"/>
      <c r="L238" s="211"/>
      <c r="M238" s="212"/>
      <c r="N238" s="213" t="s">
        <v>40</v>
      </c>
      <c r="O238" s="60"/>
      <c r="P238" s="171" t="n">
        <f aca="false">O238*H238</f>
        <v>0</v>
      </c>
      <c r="Q238" s="171" t="n">
        <v>0.016</v>
      </c>
      <c r="R238" s="171" t="n">
        <f aca="false">Q238*H238</f>
        <v>0.016</v>
      </c>
      <c r="S238" s="171" t="n">
        <v>0</v>
      </c>
      <c r="T238" s="172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3" t="s">
        <v>284</v>
      </c>
      <c r="AT238" s="173" t="s">
        <v>321</v>
      </c>
      <c r="AU238" s="173" t="s">
        <v>132</v>
      </c>
      <c r="AY238" s="3" t="s">
        <v>125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3" t="s">
        <v>132</v>
      </c>
      <c r="BK238" s="174" t="n">
        <f aca="false">ROUND(I238*H238,2)</f>
        <v>0</v>
      </c>
      <c r="BL238" s="3" t="s">
        <v>206</v>
      </c>
      <c r="BM238" s="173" t="s">
        <v>435</v>
      </c>
    </row>
    <row r="239" s="175" customFormat="true" ht="12.8" hidden="false" customHeight="false" outlineLevel="0" collapsed="false">
      <c r="B239" s="176"/>
      <c r="D239" s="110" t="s">
        <v>141</v>
      </c>
      <c r="E239" s="177"/>
      <c r="F239" s="178" t="s">
        <v>79</v>
      </c>
      <c r="H239" s="179" t="n">
        <v>1</v>
      </c>
      <c r="I239" s="180"/>
      <c r="L239" s="176"/>
      <c r="M239" s="181"/>
      <c r="N239" s="182"/>
      <c r="O239" s="182"/>
      <c r="P239" s="182"/>
      <c r="Q239" s="182"/>
      <c r="R239" s="182"/>
      <c r="S239" s="182"/>
      <c r="T239" s="183"/>
      <c r="AT239" s="177" t="s">
        <v>141</v>
      </c>
      <c r="AU239" s="177" t="s">
        <v>132</v>
      </c>
      <c r="AV239" s="175" t="s">
        <v>132</v>
      </c>
      <c r="AW239" s="175" t="s">
        <v>31</v>
      </c>
      <c r="AX239" s="175" t="s">
        <v>79</v>
      </c>
      <c r="AY239" s="177" t="s">
        <v>125</v>
      </c>
    </row>
    <row r="240" s="27" customFormat="true" ht="28.35" hidden="false" customHeight="false" outlineLevel="0" collapsed="false">
      <c r="A240" s="22"/>
      <c r="B240" s="160"/>
      <c r="C240" s="203" t="s">
        <v>436</v>
      </c>
      <c r="D240" s="203" t="s">
        <v>321</v>
      </c>
      <c r="E240" s="204" t="s">
        <v>437</v>
      </c>
      <c r="F240" s="205" t="s">
        <v>438</v>
      </c>
      <c r="G240" s="206" t="s">
        <v>201</v>
      </c>
      <c r="H240" s="207" t="n">
        <v>1</v>
      </c>
      <c r="I240" s="208"/>
      <c r="J240" s="209" t="n">
        <f aca="false">ROUND(I240*H240,2)</f>
        <v>0</v>
      </c>
      <c r="K240" s="210"/>
      <c r="L240" s="211"/>
      <c r="M240" s="212"/>
      <c r="N240" s="213" t="s">
        <v>40</v>
      </c>
      <c r="O240" s="60"/>
      <c r="P240" s="171" t="n">
        <f aca="false">O240*H240</f>
        <v>0</v>
      </c>
      <c r="Q240" s="171" t="n">
        <v>0.016</v>
      </c>
      <c r="R240" s="171" t="n">
        <f aca="false">Q240*H240</f>
        <v>0.016</v>
      </c>
      <c r="S240" s="171" t="n">
        <v>0</v>
      </c>
      <c r="T240" s="172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3" t="s">
        <v>284</v>
      </c>
      <c r="AT240" s="173" t="s">
        <v>321</v>
      </c>
      <c r="AU240" s="173" t="s">
        <v>132</v>
      </c>
      <c r="AY240" s="3" t="s">
        <v>125</v>
      </c>
      <c r="BE240" s="174" t="n">
        <f aca="false">IF(N240="základní",J240,0)</f>
        <v>0</v>
      </c>
      <c r="BF240" s="174" t="n">
        <f aca="false">IF(N240="snížená",J240,0)</f>
        <v>0</v>
      </c>
      <c r="BG240" s="174" t="n">
        <f aca="false">IF(N240="zákl. přenesená",J240,0)</f>
        <v>0</v>
      </c>
      <c r="BH240" s="174" t="n">
        <f aca="false">IF(N240="sníž. přenesená",J240,0)</f>
        <v>0</v>
      </c>
      <c r="BI240" s="174" t="n">
        <f aca="false">IF(N240="nulová",J240,0)</f>
        <v>0</v>
      </c>
      <c r="BJ240" s="3" t="s">
        <v>132</v>
      </c>
      <c r="BK240" s="174" t="n">
        <f aca="false">ROUND(I240*H240,2)</f>
        <v>0</v>
      </c>
      <c r="BL240" s="3" t="s">
        <v>206</v>
      </c>
      <c r="BM240" s="173" t="s">
        <v>439</v>
      </c>
    </row>
    <row r="241" s="175" customFormat="true" ht="12.8" hidden="false" customHeight="false" outlineLevel="0" collapsed="false">
      <c r="B241" s="176"/>
      <c r="D241" s="110" t="s">
        <v>141</v>
      </c>
      <c r="E241" s="177"/>
      <c r="F241" s="178" t="s">
        <v>79</v>
      </c>
      <c r="H241" s="179" t="n">
        <v>1</v>
      </c>
      <c r="I241" s="180"/>
      <c r="L241" s="176"/>
      <c r="M241" s="181"/>
      <c r="N241" s="182"/>
      <c r="O241" s="182"/>
      <c r="P241" s="182"/>
      <c r="Q241" s="182"/>
      <c r="R241" s="182"/>
      <c r="S241" s="182"/>
      <c r="T241" s="183"/>
      <c r="AT241" s="177" t="s">
        <v>141</v>
      </c>
      <c r="AU241" s="177" t="s">
        <v>132</v>
      </c>
      <c r="AV241" s="175" t="s">
        <v>132</v>
      </c>
      <c r="AW241" s="175" t="s">
        <v>31</v>
      </c>
      <c r="AX241" s="175" t="s">
        <v>79</v>
      </c>
      <c r="AY241" s="177" t="s">
        <v>125</v>
      </c>
    </row>
    <row r="242" s="27" customFormat="true" ht="28.35" hidden="false" customHeight="false" outlineLevel="0" collapsed="false">
      <c r="A242" s="22"/>
      <c r="B242" s="160"/>
      <c r="C242" s="203" t="s">
        <v>440</v>
      </c>
      <c r="D242" s="203" t="s">
        <v>321</v>
      </c>
      <c r="E242" s="204" t="s">
        <v>441</v>
      </c>
      <c r="F242" s="205" t="s">
        <v>442</v>
      </c>
      <c r="G242" s="206" t="s">
        <v>201</v>
      </c>
      <c r="H242" s="207" t="n">
        <v>1</v>
      </c>
      <c r="I242" s="208"/>
      <c r="J242" s="209" t="n">
        <f aca="false">ROUND(I242*H242,2)</f>
        <v>0</v>
      </c>
      <c r="K242" s="210"/>
      <c r="L242" s="211"/>
      <c r="M242" s="212"/>
      <c r="N242" s="213" t="s">
        <v>40</v>
      </c>
      <c r="O242" s="60"/>
      <c r="P242" s="171" t="n">
        <f aca="false">O242*H242</f>
        <v>0</v>
      </c>
      <c r="Q242" s="171" t="n">
        <v>0.016</v>
      </c>
      <c r="R242" s="171" t="n">
        <f aca="false">Q242*H242</f>
        <v>0.016</v>
      </c>
      <c r="S242" s="171" t="n">
        <v>0</v>
      </c>
      <c r="T242" s="172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3" t="s">
        <v>284</v>
      </c>
      <c r="AT242" s="173" t="s">
        <v>321</v>
      </c>
      <c r="AU242" s="173" t="s">
        <v>132</v>
      </c>
      <c r="AY242" s="3" t="s">
        <v>125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3" t="s">
        <v>132</v>
      </c>
      <c r="BK242" s="174" t="n">
        <f aca="false">ROUND(I242*H242,2)</f>
        <v>0</v>
      </c>
      <c r="BL242" s="3" t="s">
        <v>206</v>
      </c>
      <c r="BM242" s="173" t="s">
        <v>443</v>
      </c>
    </row>
    <row r="243" s="175" customFormat="true" ht="12.8" hidden="false" customHeight="false" outlineLevel="0" collapsed="false">
      <c r="B243" s="176"/>
      <c r="D243" s="110" t="s">
        <v>141</v>
      </c>
      <c r="E243" s="177"/>
      <c r="F243" s="178" t="s">
        <v>79</v>
      </c>
      <c r="H243" s="179" t="n">
        <v>1</v>
      </c>
      <c r="I243" s="180"/>
      <c r="L243" s="176"/>
      <c r="M243" s="181"/>
      <c r="N243" s="182"/>
      <c r="O243" s="182"/>
      <c r="P243" s="182"/>
      <c r="Q243" s="182"/>
      <c r="R243" s="182"/>
      <c r="S243" s="182"/>
      <c r="T243" s="183"/>
      <c r="AT243" s="177" t="s">
        <v>141</v>
      </c>
      <c r="AU243" s="177" t="s">
        <v>132</v>
      </c>
      <c r="AV243" s="175" t="s">
        <v>132</v>
      </c>
      <c r="AW243" s="175" t="s">
        <v>31</v>
      </c>
      <c r="AX243" s="175" t="s">
        <v>79</v>
      </c>
      <c r="AY243" s="177" t="s">
        <v>125</v>
      </c>
    </row>
    <row r="244" s="27" customFormat="true" ht="19.4" hidden="false" customHeight="false" outlineLevel="0" collapsed="false">
      <c r="A244" s="22"/>
      <c r="B244" s="160"/>
      <c r="C244" s="161" t="s">
        <v>444</v>
      </c>
      <c r="D244" s="161" t="s">
        <v>127</v>
      </c>
      <c r="E244" s="162" t="s">
        <v>445</v>
      </c>
      <c r="F244" s="163" t="s">
        <v>446</v>
      </c>
      <c r="G244" s="164" t="s">
        <v>201</v>
      </c>
      <c r="H244" s="165" t="n">
        <v>3</v>
      </c>
      <c r="I244" s="166"/>
      <c r="J244" s="167" t="n">
        <f aca="false">ROUND(I244*H244,2)</f>
        <v>0</v>
      </c>
      <c r="K244" s="168" t="s">
        <v>139</v>
      </c>
      <c r="L244" s="23"/>
      <c r="M244" s="169"/>
      <c r="N244" s="170" t="s">
        <v>40</v>
      </c>
      <c r="O244" s="60"/>
      <c r="P244" s="171" t="n">
        <f aca="false">O244*H244</f>
        <v>0</v>
      </c>
      <c r="Q244" s="171" t="n">
        <v>0</v>
      </c>
      <c r="R244" s="171" t="n">
        <f aca="false">Q244*H244</f>
        <v>0</v>
      </c>
      <c r="S244" s="171" t="n">
        <v>0.0018</v>
      </c>
      <c r="T244" s="172" t="n">
        <f aca="false">S244*H244</f>
        <v>0.0054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3" t="s">
        <v>206</v>
      </c>
      <c r="AT244" s="173" t="s">
        <v>127</v>
      </c>
      <c r="AU244" s="173" t="s">
        <v>132</v>
      </c>
      <c r="AY244" s="3" t="s">
        <v>125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3" t="s">
        <v>132</v>
      </c>
      <c r="BK244" s="174" t="n">
        <f aca="false">ROUND(I244*H244,2)</f>
        <v>0</v>
      </c>
      <c r="BL244" s="3" t="s">
        <v>206</v>
      </c>
      <c r="BM244" s="173" t="s">
        <v>447</v>
      </c>
    </row>
    <row r="245" s="175" customFormat="true" ht="12.8" hidden="false" customHeight="false" outlineLevel="0" collapsed="false">
      <c r="B245" s="176"/>
      <c r="D245" s="110" t="s">
        <v>141</v>
      </c>
      <c r="E245" s="177"/>
      <c r="F245" s="178" t="s">
        <v>143</v>
      </c>
      <c r="H245" s="179" t="n">
        <v>3</v>
      </c>
      <c r="I245" s="180"/>
      <c r="L245" s="176"/>
      <c r="M245" s="181"/>
      <c r="N245" s="182"/>
      <c r="O245" s="182"/>
      <c r="P245" s="182"/>
      <c r="Q245" s="182"/>
      <c r="R245" s="182"/>
      <c r="S245" s="182"/>
      <c r="T245" s="183"/>
      <c r="AT245" s="177" t="s">
        <v>141</v>
      </c>
      <c r="AU245" s="177" t="s">
        <v>132</v>
      </c>
      <c r="AV245" s="175" t="s">
        <v>132</v>
      </c>
      <c r="AW245" s="175" t="s">
        <v>31</v>
      </c>
      <c r="AX245" s="175" t="s">
        <v>79</v>
      </c>
      <c r="AY245" s="177" t="s">
        <v>125</v>
      </c>
    </row>
    <row r="246" s="27" customFormat="true" ht="19.4" hidden="false" customHeight="false" outlineLevel="0" collapsed="false">
      <c r="A246" s="22"/>
      <c r="B246" s="160"/>
      <c r="C246" s="161" t="s">
        <v>448</v>
      </c>
      <c r="D246" s="161" t="s">
        <v>127</v>
      </c>
      <c r="E246" s="162" t="s">
        <v>449</v>
      </c>
      <c r="F246" s="163" t="s">
        <v>450</v>
      </c>
      <c r="G246" s="164" t="s">
        <v>201</v>
      </c>
      <c r="H246" s="165" t="n">
        <v>3</v>
      </c>
      <c r="I246" s="166"/>
      <c r="J246" s="167" t="n">
        <f aca="false">ROUND(I246*H246,2)</f>
        <v>0</v>
      </c>
      <c r="K246" s="168" t="s">
        <v>139</v>
      </c>
      <c r="L246" s="23"/>
      <c r="M246" s="169"/>
      <c r="N246" s="170" t="s">
        <v>40</v>
      </c>
      <c r="O246" s="60"/>
      <c r="P246" s="171" t="n">
        <f aca="false">O246*H246</f>
        <v>0</v>
      </c>
      <c r="Q246" s="171" t="n">
        <v>0</v>
      </c>
      <c r="R246" s="171" t="n">
        <f aca="false">Q246*H246</f>
        <v>0</v>
      </c>
      <c r="S246" s="171" t="n">
        <v>0</v>
      </c>
      <c r="T246" s="172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206</v>
      </c>
      <c r="AT246" s="173" t="s">
        <v>127</v>
      </c>
      <c r="AU246" s="173" t="s">
        <v>132</v>
      </c>
      <c r="AY246" s="3" t="s">
        <v>125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132</v>
      </c>
      <c r="BK246" s="174" t="n">
        <f aca="false">ROUND(I246*H246,2)</f>
        <v>0</v>
      </c>
      <c r="BL246" s="3" t="s">
        <v>206</v>
      </c>
      <c r="BM246" s="173" t="s">
        <v>451</v>
      </c>
    </row>
    <row r="247" s="27" customFormat="true" ht="33" hidden="false" customHeight="true" outlineLevel="0" collapsed="false">
      <c r="A247" s="22"/>
      <c r="B247" s="160"/>
      <c r="C247" s="203" t="s">
        <v>452</v>
      </c>
      <c r="D247" s="203" t="s">
        <v>321</v>
      </c>
      <c r="E247" s="204" t="s">
        <v>453</v>
      </c>
      <c r="F247" s="205" t="s">
        <v>454</v>
      </c>
      <c r="G247" s="206" t="s">
        <v>201</v>
      </c>
      <c r="H247" s="207" t="n">
        <v>3</v>
      </c>
      <c r="I247" s="208"/>
      <c r="J247" s="209" t="n">
        <f aca="false">ROUND(I247*H247,2)</f>
        <v>0</v>
      </c>
      <c r="K247" s="210" t="s">
        <v>139</v>
      </c>
      <c r="L247" s="211"/>
      <c r="M247" s="212"/>
      <c r="N247" s="213" t="s">
        <v>40</v>
      </c>
      <c r="O247" s="60"/>
      <c r="P247" s="171" t="n">
        <f aca="false">O247*H247</f>
        <v>0</v>
      </c>
      <c r="Q247" s="171" t="n">
        <v>0.00092</v>
      </c>
      <c r="R247" s="171" t="n">
        <f aca="false">Q247*H247</f>
        <v>0.00276</v>
      </c>
      <c r="S247" s="171" t="n">
        <v>0</v>
      </c>
      <c r="T247" s="172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3" t="s">
        <v>284</v>
      </c>
      <c r="AT247" s="173" t="s">
        <v>321</v>
      </c>
      <c r="AU247" s="173" t="s">
        <v>132</v>
      </c>
      <c r="AY247" s="3" t="s">
        <v>125</v>
      </c>
      <c r="BE247" s="174" t="n">
        <f aca="false">IF(N247="základní",J247,0)</f>
        <v>0</v>
      </c>
      <c r="BF247" s="174" t="n">
        <f aca="false">IF(N247="snížená",J247,0)</f>
        <v>0</v>
      </c>
      <c r="BG247" s="174" t="n">
        <f aca="false">IF(N247="zákl. přenesená",J247,0)</f>
        <v>0</v>
      </c>
      <c r="BH247" s="174" t="n">
        <f aca="false">IF(N247="sníž. přenesená",J247,0)</f>
        <v>0</v>
      </c>
      <c r="BI247" s="174" t="n">
        <f aca="false">IF(N247="nulová",J247,0)</f>
        <v>0</v>
      </c>
      <c r="BJ247" s="3" t="s">
        <v>132</v>
      </c>
      <c r="BK247" s="174" t="n">
        <f aca="false">ROUND(I247*H247,2)</f>
        <v>0</v>
      </c>
      <c r="BL247" s="3" t="s">
        <v>206</v>
      </c>
      <c r="BM247" s="173" t="s">
        <v>455</v>
      </c>
    </row>
    <row r="248" s="27" customFormat="true" ht="28.35" hidden="false" customHeight="false" outlineLevel="0" collapsed="false">
      <c r="A248" s="22"/>
      <c r="B248" s="160"/>
      <c r="C248" s="161" t="s">
        <v>456</v>
      </c>
      <c r="D248" s="161" t="s">
        <v>127</v>
      </c>
      <c r="E248" s="162" t="s">
        <v>457</v>
      </c>
      <c r="F248" s="163" t="s">
        <v>458</v>
      </c>
      <c r="G248" s="164" t="s">
        <v>201</v>
      </c>
      <c r="H248" s="165" t="n">
        <v>1</v>
      </c>
      <c r="I248" s="166"/>
      <c r="J248" s="167" t="n">
        <f aca="false">ROUND(I248*H248,2)</f>
        <v>0</v>
      </c>
      <c r="K248" s="168"/>
      <c r="L248" s="23"/>
      <c r="M248" s="169"/>
      <c r="N248" s="170" t="s">
        <v>40</v>
      </c>
      <c r="O248" s="60"/>
      <c r="P248" s="171" t="n">
        <f aca="false">O248*H248</f>
        <v>0</v>
      </c>
      <c r="Q248" s="171" t="n">
        <v>0</v>
      </c>
      <c r="R248" s="171" t="n">
        <f aca="false">Q248*H248</f>
        <v>0</v>
      </c>
      <c r="S248" s="171" t="n">
        <v>0.0018</v>
      </c>
      <c r="T248" s="172" t="n">
        <f aca="false">S248*H248</f>
        <v>0.0018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3" t="s">
        <v>206</v>
      </c>
      <c r="AT248" s="173" t="s">
        <v>127</v>
      </c>
      <c r="AU248" s="173" t="s">
        <v>132</v>
      </c>
      <c r="AY248" s="3" t="s">
        <v>125</v>
      </c>
      <c r="BE248" s="174" t="n">
        <f aca="false">IF(N248="základní",J248,0)</f>
        <v>0</v>
      </c>
      <c r="BF248" s="174" t="n">
        <f aca="false">IF(N248="snížená",J248,0)</f>
        <v>0</v>
      </c>
      <c r="BG248" s="174" t="n">
        <f aca="false">IF(N248="zákl. přenesená",J248,0)</f>
        <v>0</v>
      </c>
      <c r="BH248" s="174" t="n">
        <f aca="false">IF(N248="sníž. přenesená",J248,0)</f>
        <v>0</v>
      </c>
      <c r="BI248" s="174" t="n">
        <f aca="false">IF(N248="nulová",J248,0)</f>
        <v>0</v>
      </c>
      <c r="BJ248" s="3" t="s">
        <v>132</v>
      </c>
      <c r="BK248" s="174" t="n">
        <f aca="false">ROUND(I248*H248,2)</f>
        <v>0</v>
      </c>
      <c r="BL248" s="3" t="s">
        <v>206</v>
      </c>
      <c r="BM248" s="173" t="s">
        <v>459</v>
      </c>
    </row>
    <row r="249" s="27" customFormat="true" ht="16.5" hidden="false" customHeight="true" outlineLevel="0" collapsed="false">
      <c r="A249" s="22"/>
      <c r="B249" s="160"/>
      <c r="C249" s="161" t="s">
        <v>460</v>
      </c>
      <c r="D249" s="161" t="s">
        <v>127</v>
      </c>
      <c r="E249" s="162" t="s">
        <v>461</v>
      </c>
      <c r="F249" s="163" t="s">
        <v>462</v>
      </c>
      <c r="G249" s="164" t="s">
        <v>201</v>
      </c>
      <c r="H249" s="165" t="n">
        <v>1</v>
      </c>
      <c r="I249" s="166"/>
      <c r="J249" s="167" t="n">
        <f aca="false">ROUND(I249*H249,2)</f>
        <v>0</v>
      </c>
      <c r="K249" s="168"/>
      <c r="L249" s="23"/>
      <c r="M249" s="169"/>
      <c r="N249" s="170" t="s">
        <v>40</v>
      </c>
      <c r="O249" s="60"/>
      <c r="P249" s="171" t="n">
        <f aca="false">O249*H249</f>
        <v>0</v>
      </c>
      <c r="Q249" s="171" t="n">
        <v>0</v>
      </c>
      <c r="R249" s="171" t="n">
        <f aca="false">Q249*H249</f>
        <v>0</v>
      </c>
      <c r="S249" s="171" t="n">
        <v>0.0018</v>
      </c>
      <c r="T249" s="172" t="n">
        <f aca="false">S249*H249</f>
        <v>0.0018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3" t="s">
        <v>206</v>
      </c>
      <c r="AT249" s="173" t="s">
        <v>127</v>
      </c>
      <c r="AU249" s="173" t="s">
        <v>132</v>
      </c>
      <c r="AY249" s="3" t="s">
        <v>125</v>
      </c>
      <c r="BE249" s="174" t="n">
        <f aca="false">IF(N249="základní",J249,0)</f>
        <v>0</v>
      </c>
      <c r="BF249" s="174" t="n">
        <f aca="false">IF(N249="snížená",J249,0)</f>
        <v>0</v>
      </c>
      <c r="BG249" s="174" t="n">
        <f aca="false">IF(N249="zákl. přenesená",J249,0)</f>
        <v>0</v>
      </c>
      <c r="BH249" s="174" t="n">
        <f aca="false">IF(N249="sníž. přenesená",J249,0)</f>
        <v>0</v>
      </c>
      <c r="BI249" s="174" t="n">
        <f aca="false">IF(N249="nulová",J249,0)</f>
        <v>0</v>
      </c>
      <c r="BJ249" s="3" t="s">
        <v>132</v>
      </c>
      <c r="BK249" s="174" t="n">
        <f aca="false">ROUND(I249*H249,2)</f>
        <v>0</v>
      </c>
      <c r="BL249" s="3" t="s">
        <v>206</v>
      </c>
      <c r="BM249" s="173" t="s">
        <v>463</v>
      </c>
    </row>
    <row r="250" s="27" customFormat="true" ht="33" hidden="false" customHeight="true" outlineLevel="0" collapsed="false">
      <c r="A250" s="22"/>
      <c r="B250" s="160"/>
      <c r="C250" s="161" t="s">
        <v>464</v>
      </c>
      <c r="D250" s="161" t="s">
        <v>127</v>
      </c>
      <c r="E250" s="162" t="s">
        <v>465</v>
      </c>
      <c r="F250" s="163" t="s">
        <v>466</v>
      </c>
      <c r="G250" s="164" t="s">
        <v>130</v>
      </c>
      <c r="H250" s="165" t="n">
        <v>2</v>
      </c>
      <c r="I250" s="166"/>
      <c r="J250" s="167" t="n">
        <f aca="false">ROUND(I250*H250,2)</f>
        <v>0</v>
      </c>
      <c r="K250" s="168"/>
      <c r="L250" s="23"/>
      <c r="M250" s="169"/>
      <c r="N250" s="170" t="s">
        <v>40</v>
      </c>
      <c r="O250" s="60"/>
      <c r="P250" s="171" t="n">
        <f aca="false">O250*H250</f>
        <v>0</v>
      </c>
      <c r="Q250" s="171" t="n">
        <v>0</v>
      </c>
      <c r="R250" s="171" t="n">
        <f aca="false">Q250*H250</f>
        <v>0</v>
      </c>
      <c r="S250" s="171" t="n">
        <v>0.0018</v>
      </c>
      <c r="T250" s="172" t="n">
        <f aca="false">S250*H250</f>
        <v>0.0036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3" t="s">
        <v>206</v>
      </c>
      <c r="AT250" s="173" t="s">
        <v>127</v>
      </c>
      <c r="AU250" s="173" t="s">
        <v>132</v>
      </c>
      <c r="AY250" s="3" t="s">
        <v>125</v>
      </c>
      <c r="BE250" s="174" t="n">
        <f aca="false">IF(N250="základní",J250,0)</f>
        <v>0</v>
      </c>
      <c r="BF250" s="174" t="n">
        <f aca="false">IF(N250="snížená",J250,0)</f>
        <v>0</v>
      </c>
      <c r="BG250" s="174" t="n">
        <f aca="false">IF(N250="zákl. přenesená",J250,0)</f>
        <v>0</v>
      </c>
      <c r="BH250" s="174" t="n">
        <f aca="false">IF(N250="sníž. přenesená",J250,0)</f>
        <v>0</v>
      </c>
      <c r="BI250" s="174" t="n">
        <f aca="false">IF(N250="nulová",J250,0)</f>
        <v>0</v>
      </c>
      <c r="BJ250" s="3" t="s">
        <v>132</v>
      </c>
      <c r="BK250" s="174" t="n">
        <f aca="false">ROUND(I250*H250,2)</f>
        <v>0</v>
      </c>
      <c r="BL250" s="3" t="s">
        <v>206</v>
      </c>
      <c r="BM250" s="173" t="s">
        <v>467</v>
      </c>
    </row>
    <row r="251" s="27" customFormat="true" ht="19.4" hidden="false" customHeight="false" outlineLevel="0" collapsed="false">
      <c r="A251" s="22"/>
      <c r="B251" s="160"/>
      <c r="C251" s="161" t="s">
        <v>468</v>
      </c>
      <c r="D251" s="161" t="s">
        <v>127</v>
      </c>
      <c r="E251" s="162" t="s">
        <v>469</v>
      </c>
      <c r="F251" s="163" t="s">
        <v>470</v>
      </c>
      <c r="G251" s="164" t="s">
        <v>259</v>
      </c>
      <c r="H251" s="202"/>
      <c r="I251" s="166"/>
      <c r="J251" s="167" t="n">
        <f aca="false">ROUND(I251*H251,2)</f>
        <v>0</v>
      </c>
      <c r="K251" s="168" t="s">
        <v>139</v>
      </c>
      <c r="L251" s="23"/>
      <c r="M251" s="169"/>
      <c r="N251" s="170" t="s">
        <v>40</v>
      </c>
      <c r="O251" s="60"/>
      <c r="P251" s="171" t="n">
        <f aca="false">O251*H251</f>
        <v>0</v>
      </c>
      <c r="Q251" s="171" t="n">
        <v>0</v>
      </c>
      <c r="R251" s="171" t="n">
        <f aca="false">Q251*H251</f>
        <v>0</v>
      </c>
      <c r="S251" s="171" t="n">
        <v>0</v>
      </c>
      <c r="T251" s="172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3" t="s">
        <v>206</v>
      </c>
      <c r="AT251" s="173" t="s">
        <v>127</v>
      </c>
      <c r="AU251" s="173" t="s">
        <v>132</v>
      </c>
      <c r="AY251" s="3" t="s">
        <v>125</v>
      </c>
      <c r="BE251" s="174" t="n">
        <f aca="false">IF(N251="základní",J251,0)</f>
        <v>0</v>
      </c>
      <c r="BF251" s="174" t="n">
        <f aca="false">IF(N251="snížená",J251,0)</f>
        <v>0</v>
      </c>
      <c r="BG251" s="174" t="n">
        <f aca="false">IF(N251="zákl. přenesená",J251,0)</f>
        <v>0</v>
      </c>
      <c r="BH251" s="174" t="n">
        <f aca="false">IF(N251="sníž. přenesená",J251,0)</f>
        <v>0</v>
      </c>
      <c r="BI251" s="174" t="n">
        <f aca="false">IF(N251="nulová",J251,0)</f>
        <v>0</v>
      </c>
      <c r="BJ251" s="3" t="s">
        <v>132</v>
      </c>
      <c r="BK251" s="174" t="n">
        <f aca="false">ROUND(I251*H251,2)</f>
        <v>0</v>
      </c>
      <c r="BL251" s="3" t="s">
        <v>206</v>
      </c>
      <c r="BM251" s="173" t="s">
        <v>471</v>
      </c>
    </row>
    <row r="252" s="146" customFormat="true" ht="22.8" hidden="false" customHeight="true" outlineLevel="0" collapsed="false">
      <c r="B252" s="147"/>
      <c r="D252" s="148" t="s">
        <v>73</v>
      </c>
      <c r="E252" s="148" t="s">
        <v>472</v>
      </c>
      <c r="F252" s="148" t="s">
        <v>473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SUM(P253:P257)</f>
        <v>0</v>
      </c>
      <c r="Q252" s="153"/>
      <c r="R252" s="154" t="n">
        <f aca="false">SUM(R253:R257)</f>
        <v>0.0371752</v>
      </c>
      <c r="S252" s="153"/>
      <c r="T252" s="155" t="n">
        <f aca="false">SUM(T253:T257)</f>
        <v>0.03668</v>
      </c>
      <c r="AR252" s="148" t="s">
        <v>132</v>
      </c>
      <c r="AT252" s="156" t="s">
        <v>73</v>
      </c>
      <c r="AU252" s="156" t="s">
        <v>79</v>
      </c>
      <c r="AY252" s="148" t="s">
        <v>125</v>
      </c>
      <c r="BK252" s="157" t="n">
        <f aca="false">SUM(BK253:BK257)</f>
        <v>0</v>
      </c>
    </row>
    <row r="253" s="27" customFormat="true" ht="16.5" hidden="false" customHeight="true" outlineLevel="0" collapsed="false">
      <c r="A253" s="22"/>
      <c r="B253" s="160"/>
      <c r="C253" s="161" t="s">
        <v>474</v>
      </c>
      <c r="D253" s="161" t="s">
        <v>127</v>
      </c>
      <c r="E253" s="162" t="s">
        <v>475</v>
      </c>
      <c r="F253" s="163" t="s">
        <v>476</v>
      </c>
      <c r="G253" s="164" t="s">
        <v>138</v>
      </c>
      <c r="H253" s="165" t="n">
        <v>3</v>
      </c>
      <c r="I253" s="166"/>
      <c r="J253" s="167" t="n">
        <f aca="false">ROUND(I253*H253,2)</f>
        <v>0</v>
      </c>
      <c r="K253" s="168"/>
      <c r="L253" s="23"/>
      <c r="M253" s="169"/>
      <c r="N253" s="170" t="s">
        <v>40</v>
      </c>
      <c r="O253" s="60"/>
      <c r="P253" s="171" t="n">
        <f aca="false">O253*H253</f>
        <v>0</v>
      </c>
      <c r="Q253" s="171" t="n">
        <v>0.00083</v>
      </c>
      <c r="R253" s="171" t="n">
        <f aca="false">Q253*H253</f>
        <v>0.00249</v>
      </c>
      <c r="S253" s="171" t="n">
        <v>0.00262</v>
      </c>
      <c r="T253" s="172" t="n">
        <f aca="false">S253*H253</f>
        <v>0.00786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3" t="s">
        <v>206</v>
      </c>
      <c r="AT253" s="173" t="s">
        <v>127</v>
      </c>
      <c r="AU253" s="173" t="s">
        <v>132</v>
      </c>
      <c r="AY253" s="3" t="s">
        <v>125</v>
      </c>
      <c r="BE253" s="174" t="n">
        <f aca="false">IF(N253="základní",J253,0)</f>
        <v>0</v>
      </c>
      <c r="BF253" s="174" t="n">
        <f aca="false">IF(N253="snížená",J253,0)</f>
        <v>0</v>
      </c>
      <c r="BG253" s="174" t="n">
        <f aca="false">IF(N253="zákl. přenesená",J253,0)</f>
        <v>0</v>
      </c>
      <c r="BH253" s="174" t="n">
        <f aca="false">IF(N253="sníž. přenesená",J253,0)</f>
        <v>0</v>
      </c>
      <c r="BI253" s="174" t="n">
        <f aca="false">IF(N253="nulová",J253,0)</f>
        <v>0</v>
      </c>
      <c r="BJ253" s="3" t="s">
        <v>132</v>
      </c>
      <c r="BK253" s="174" t="n">
        <f aca="false">ROUND(I253*H253,2)</f>
        <v>0</v>
      </c>
      <c r="BL253" s="3" t="s">
        <v>206</v>
      </c>
      <c r="BM253" s="173" t="s">
        <v>477</v>
      </c>
    </row>
    <row r="254" s="27" customFormat="true" ht="19.4" hidden="false" customHeight="false" outlineLevel="0" collapsed="false">
      <c r="A254" s="22"/>
      <c r="B254" s="160"/>
      <c r="C254" s="161" t="s">
        <v>478</v>
      </c>
      <c r="D254" s="161" t="s">
        <v>127</v>
      </c>
      <c r="E254" s="162" t="s">
        <v>479</v>
      </c>
      <c r="F254" s="163" t="s">
        <v>480</v>
      </c>
      <c r="G254" s="164" t="s">
        <v>201</v>
      </c>
      <c r="H254" s="165" t="n">
        <v>11</v>
      </c>
      <c r="I254" s="166"/>
      <c r="J254" s="167" t="n">
        <f aca="false">ROUND(I254*H254,2)</f>
        <v>0</v>
      </c>
      <c r="K254" s="168" t="s">
        <v>139</v>
      </c>
      <c r="L254" s="23"/>
      <c r="M254" s="169"/>
      <c r="N254" s="170" t="s">
        <v>40</v>
      </c>
      <c r="O254" s="60"/>
      <c r="P254" s="171" t="n">
        <f aca="false">O254*H254</f>
        <v>0</v>
      </c>
      <c r="Q254" s="171" t="n">
        <v>0.00083</v>
      </c>
      <c r="R254" s="171" t="n">
        <f aca="false">Q254*H254</f>
        <v>0.00913</v>
      </c>
      <c r="S254" s="171" t="n">
        <v>0.00262</v>
      </c>
      <c r="T254" s="172" t="n">
        <f aca="false">S254*H254</f>
        <v>0.02882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3" t="s">
        <v>206</v>
      </c>
      <c r="AT254" s="173" t="s">
        <v>127</v>
      </c>
      <c r="AU254" s="173" t="s">
        <v>132</v>
      </c>
      <c r="AY254" s="3" t="s">
        <v>125</v>
      </c>
      <c r="BE254" s="174" t="n">
        <f aca="false">IF(N254="základní",J254,0)</f>
        <v>0</v>
      </c>
      <c r="BF254" s="174" t="n">
        <f aca="false">IF(N254="snížená",J254,0)</f>
        <v>0</v>
      </c>
      <c r="BG254" s="174" t="n">
        <f aca="false">IF(N254="zákl. přenesená",J254,0)</f>
        <v>0</v>
      </c>
      <c r="BH254" s="174" t="n">
        <f aca="false">IF(N254="sníž. přenesená",J254,0)</f>
        <v>0</v>
      </c>
      <c r="BI254" s="174" t="n">
        <f aca="false">IF(N254="nulová",J254,0)</f>
        <v>0</v>
      </c>
      <c r="BJ254" s="3" t="s">
        <v>132</v>
      </c>
      <c r="BK254" s="174" t="n">
        <f aca="false">ROUND(I254*H254,2)</f>
        <v>0</v>
      </c>
      <c r="BL254" s="3" t="s">
        <v>206</v>
      </c>
      <c r="BM254" s="173" t="s">
        <v>481</v>
      </c>
    </row>
    <row r="255" s="27" customFormat="true" ht="19.4" hidden="false" customHeight="false" outlineLevel="0" collapsed="false">
      <c r="A255" s="22"/>
      <c r="B255" s="160"/>
      <c r="C255" s="203" t="s">
        <v>482</v>
      </c>
      <c r="D255" s="203" t="s">
        <v>321</v>
      </c>
      <c r="E255" s="204" t="s">
        <v>483</v>
      </c>
      <c r="F255" s="205" t="s">
        <v>484</v>
      </c>
      <c r="G255" s="206" t="s">
        <v>138</v>
      </c>
      <c r="H255" s="207" t="n">
        <v>1.331</v>
      </c>
      <c r="I255" s="208"/>
      <c r="J255" s="209" t="n">
        <f aca="false">ROUND(I255*H255,2)</f>
        <v>0</v>
      </c>
      <c r="K255" s="210" t="s">
        <v>139</v>
      </c>
      <c r="L255" s="211"/>
      <c r="M255" s="212"/>
      <c r="N255" s="213" t="s">
        <v>40</v>
      </c>
      <c r="O255" s="60"/>
      <c r="P255" s="171" t="n">
        <f aca="false">O255*H255</f>
        <v>0</v>
      </c>
      <c r="Q255" s="171" t="n">
        <v>0.0192</v>
      </c>
      <c r="R255" s="171" t="n">
        <f aca="false">Q255*H255</f>
        <v>0.0255552</v>
      </c>
      <c r="S255" s="171" t="n">
        <v>0</v>
      </c>
      <c r="T255" s="172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3" t="s">
        <v>284</v>
      </c>
      <c r="AT255" s="173" t="s">
        <v>321</v>
      </c>
      <c r="AU255" s="173" t="s">
        <v>132</v>
      </c>
      <c r="AY255" s="3" t="s">
        <v>125</v>
      </c>
      <c r="BE255" s="174" t="n">
        <f aca="false">IF(N255="základní",J255,0)</f>
        <v>0</v>
      </c>
      <c r="BF255" s="174" t="n">
        <f aca="false">IF(N255="snížená",J255,0)</f>
        <v>0</v>
      </c>
      <c r="BG255" s="174" t="n">
        <f aca="false">IF(N255="zákl. přenesená",J255,0)</f>
        <v>0</v>
      </c>
      <c r="BH255" s="174" t="n">
        <f aca="false">IF(N255="sníž. přenesená",J255,0)</f>
        <v>0</v>
      </c>
      <c r="BI255" s="174" t="n">
        <f aca="false">IF(N255="nulová",J255,0)</f>
        <v>0</v>
      </c>
      <c r="BJ255" s="3" t="s">
        <v>132</v>
      </c>
      <c r="BK255" s="174" t="n">
        <f aca="false">ROUND(I255*H255,2)</f>
        <v>0</v>
      </c>
      <c r="BL255" s="3" t="s">
        <v>206</v>
      </c>
      <c r="BM255" s="173" t="s">
        <v>485</v>
      </c>
    </row>
    <row r="256" s="175" customFormat="true" ht="12.8" hidden="false" customHeight="false" outlineLevel="0" collapsed="false">
      <c r="B256" s="176"/>
      <c r="D256" s="110" t="s">
        <v>141</v>
      </c>
      <c r="F256" s="178" t="s">
        <v>486</v>
      </c>
      <c r="H256" s="179" t="n">
        <v>1.331</v>
      </c>
      <c r="I256" s="180"/>
      <c r="L256" s="176"/>
      <c r="M256" s="181"/>
      <c r="N256" s="182"/>
      <c r="O256" s="182"/>
      <c r="P256" s="182"/>
      <c r="Q256" s="182"/>
      <c r="R256" s="182"/>
      <c r="S256" s="182"/>
      <c r="T256" s="183"/>
      <c r="AT256" s="177" t="s">
        <v>141</v>
      </c>
      <c r="AU256" s="177" t="s">
        <v>132</v>
      </c>
      <c r="AV256" s="175" t="s">
        <v>132</v>
      </c>
      <c r="AW256" s="175" t="s">
        <v>2</v>
      </c>
      <c r="AX256" s="175" t="s">
        <v>79</v>
      </c>
      <c r="AY256" s="177" t="s">
        <v>125</v>
      </c>
    </row>
    <row r="257" s="27" customFormat="true" ht="19.4" hidden="false" customHeight="false" outlineLevel="0" collapsed="false">
      <c r="A257" s="22"/>
      <c r="B257" s="160"/>
      <c r="C257" s="161" t="s">
        <v>487</v>
      </c>
      <c r="D257" s="161" t="s">
        <v>127</v>
      </c>
      <c r="E257" s="162" t="s">
        <v>488</v>
      </c>
      <c r="F257" s="163" t="s">
        <v>489</v>
      </c>
      <c r="G257" s="164" t="s">
        <v>259</v>
      </c>
      <c r="H257" s="202"/>
      <c r="I257" s="166"/>
      <c r="J257" s="167" t="n">
        <f aca="false">ROUND(I257*H257,2)</f>
        <v>0</v>
      </c>
      <c r="K257" s="168" t="s">
        <v>139</v>
      </c>
      <c r="L257" s="23"/>
      <c r="M257" s="169"/>
      <c r="N257" s="170" t="s">
        <v>40</v>
      </c>
      <c r="O257" s="60"/>
      <c r="P257" s="171" t="n">
        <f aca="false">O257*H257</f>
        <v>0</v>
      </c>
      <c r="Q257" s="171" t="n">
        <v>0</v>
      </c>
      <c r="R257" s="171" t="n">
        <f aca="false">Q257*H257</f>
        <v>0</v>
      </c>
      <c r="S257" s="171" t="n">
        <v>0</v>
      </c>
      <c r="T257" s="172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3" t="s">
        <v>206</v>
      </c>
      <c r="AT257" s="173" t="s">
        <v>127</v>
      </c>
      <c r="AU257" s="173" t="s">
        <v>132</v>
      </c>
      <c r="AY257" s="3" t="s">
        <v>125</v>
      </c>
      <c r="BE257" s="174" t="n">
        <f aca="false">IF(N257="základní",J257,0)</f>
        <v>0</v>
      </c>
      <c r="BF257" s="174" t="n">
        <f aca="false">IF(N257="snížená",J257,0)</f>
        <v>0</v>
      </c>
      <c r="BG257" s="174" t="n">
        <f aca="false">IF(N257="zákl. přenesená",J257,0)</f>
        <v>0</v>
      </c>
      <c r="BH257" s="174" t="n">
        <f aca="false">IF(N257="sníž. přenesená",J257,0)</f>
        <v>0</v>
      </c>
      <c r="BI257" s="174" t="n">
        <f aca="false">IF(N257="nulová",J257,0)</f>
        <v>0</v>
      </c>
      <c r="BJ257" s="3" t="s">
        <v>132</v>
      </c>
      <c r="BK257" s="174" t="n">
        <f aca="false">ROUND(I257*H257,2)</f>
        <v>0</v>
      </c>
      <c r="BL257" s="3" t="s">
        <v>206</v>
      </c>
      <c r="BM257" s="173" t="s">
        <v>490</v>
      </c>
    </row>
    <row r="258" s="146" customFormat="true" ht="22.8" hidden="false" customHeight="true" outlineLevel="0" collapsed="false">
      <c r="B258" s="147"/>
      <c r="D258" s="148" t="s">
        <v>73</v>
      </c>
      <c r="E258" s="148" t="s">
        <v>491</v>
      </c>
      <c r="F258" s="148" t="s">
        <v>492</v>
      </c>
      <c r="I258" s="150"/>
      <c r="J258" s="159" t="n">
        <f aca="false">BK258</f>
        <v>0</v>
      </c>
      <c r="L258" s="147"/>
      <c r="M258" s="152"/>
      <c r="N258" s="153"/>
      <c r="O258" s="153"/>
      <c r="P258" s="154" t="n">
        <f aca="false">SUM(P259:P273)</f>
        <v>0</v>
      </c>
      <c r="Q258" s="153"/>
      <c r="R258" s="154" t="n">
        <f aca="false">SUM(R259:R273)</f>
        <v>0.2850781</v>
      </c>
      <c r="S258" s="153"/>
      <c r="T258" s="155" t="n">
        <f aca="false">SUM(T259:T273)</f>
        <v>0.0723</v>
      </c>
      <c r="AR258" s="148" t="s">
        <v>132</v>
      </c>
      <c r="AT258" s="156" t="s">
        <v>73</v>
      </c>
      <c r="AU258" s="156" t="s">
        <v>79</v>
      </c>
      <c r="AY258" s="148" t="s">
        <v>125</v>
      </c>
      <c r="BK258" s="157" t="n">
        <f aca="false">SUM(BK259:BK273)</f>
        <v>0</v>
      </c>
    </row>
    <row r="259" s="27" customFormat="true" ht="19.4" hidden="false" customHeight="false" outlineLevel="0" collapsed="false">
      <c r="A259" s="22"/>
      <c r="B259" s="160"/>
      <c r="C259" s="161" t="s">
        <v>493</v>
      </c>
      <c r="D259" s="161" t="s">
        <v>127</v>
      </c>
      <c r="E259" s="162" t="s">
        <v>494</v>
      </c>
      <c r="F259" s="163" t="s">
        <v>495</v>
      </c>
      <c r="G259" s="164" t="s">
        <v>138</v>
      </c>
      <c r="H259" s="165" t="n">
        <v>24.1</v>
      </c>
      <c r="I259" s="166"/>
      <c r="J259" s="167" t="n">
        <f aca="false">ROUND(I259*H259,2)</f>
        <v>0</v>
      </c>
      <c r="K259" s="168" t="s">
        <v>139</v>
      </c>
      <c r="L259" s="23"/>
      <c r="M259" s="169"/>
      <c r="N259" s="170" t="s">
        <v>40</v>
      </c>
      <c r="O259" s="60"/>
      <c r="P259" s="171" t="n">
        <f aca="false">O259*H259</f>
        <v>0</v>
      </c>
      <c r="Q259" s="171" t="n">
        <v>0</v>
      </c>
      <c r="R259" s="171" t="n">
        <f aca="false">Q259*H259</f>
        <v>0</v>
      </c>
      <c r="S259" s="171" t="n">
        <v>0</v>
      </c>
      <c r="T259" s="172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3" t="s">
        <v>206</v>
      </c>
      <c r="AT259" s="173" t="s">
        <v>127</v>
      </c>
      <c r="AU259" s="173" t="s">
        <v>132</v>
      </c>
      <c r="AY259" s="3" t="s">
        <v>125</v>
      </c>
      <c r="BE259" s="174" t="n">
        <f aca="false">IF(N259="základní",J259,0)</f>
        <v>0</v>
      </c>
      <c r="BF259" s="174" t="n">
        <f aca="false">IF(N259="snížená",J259,0)</f>
        <v>0</v>
      </c>
      <c r="BG259" s="174" t="n">
        <f aca="false">IF(N259="zákl. přenesená",J259,0)</f>
        <v>0</v>
      </c>
      <c r="BH259" s="174" t="n">
        <f aca="false">IF(N259="sníž. přenesená",J259,0)</f>
        <v>0</v>
      </c>
      <c r="BI259" s="174" t="n">
        <f aca="false">IF(N259="nulová",J259,0)</f>
        <v>0</v>
      </c>
      <c r="BJ259" s="3" t="s">
        <v>132</v>
      </c>
      <c r="BK259" s="174" t="n">
        <f aca="false">ROUND(I259*H259,2)</f>
        <v>0</v>
      </c>
      <c r="BL259" s="3" t="s">
        <v>206</v>
      </c>
      <c r="BM259" s="173" t="s">
        <v>496</v>
      </c>
    </row>
    <row r="260" s="175" customFormat="true" ht="12.8" hidden="false" customHeight="false" outlineLevel="0" collapsed="false">
      <c r="B260" s="176"/>
      <c r="D260" s="110" t="s">
        <v>141</v>
      </c>
      <c r="E260" s="177"/>
      <c r="F260" s="178" t="s">
        <v>497</v>
      </c>
      <c r="H260" s="179" t="n">
        <v>24.1</v>
      </c>
      <c r="I260" s="180"/>
      <c r="L260" s="176"/>
      <c r="M260" s="181"/>
      <c r="N260" s="182"/>
      <c r="O260" s="182"/>
      <c r="P260" s="182"/>
      <c r="Q260" s="182"/>
      <c r="R260" s="182"/>
      <c r="S260" s="182"/>
      <c r="T260" s="183"/>
      <c r="AT260" s="177" t="s">
        <v>141</v>
      </c>
      <c r="AU260" s="177" t="s">
        <v>132</v>
      </c>
      <c r="AV260" s="175" t="s">
        <v>132</v>
      </c>
      <c r="AW260" s="175" t="s">
        <v>31</v>
      </c>
      <c r="AX260" s="175" t="s">
        <v>79</v>
      </c>
      <c r="AY260" s="177" t="s">
        <v>125</v>
      </c>
    </row>
    <row r="261" s="27" customFormat="true" ht="16.5" hidden="false" customHeight="true" outlineLevel="0" collapsed="false">
      <c r="A261" s="22"/>
      <c r="B261" s="160"/>
      <c r="C261" s="161" t="s">
        <v>498</v>
      </c>
      <c r="D261" s="161" t="s">
        <v>127</v>
      </c>
      <c r="E261" s="162" t="s">
        <v>499</v>
      </c>
      <c r="F261" s="163" t="s">
        <v>500</v>
      </c>
      <c r="G261" s="164" t="s">
        <v>138</v>
      </c>
      <c r="H261" s="165" t="n">
        <v>24.1</v>
      </c>
      <c r="I261" s="166"/>
      <c r="J261" s="167" t="n">
        <f aca="false">ROUND(I261*H261,2)</f>
        <v>0</v>
      </c>
      <c r="K261" s="168" t="s">
        <v>139</v>
      </c>
      <c r="L261" s="23"/>
      <c r="M261" s="169"/>
      <c r="N261" s="170" t="s">
        <v>40</v>
      </c>
      <c r="O261" s="60"/>
      <c r="P261" s="171" t="n">
        <f aca="false">O261*H261</f>
        <v>0</v>
      </c>
      <c r="Q261" s="171" t="n">
        <v>0</v>
      </c>
      <c r="R261" s="171" t="n">
        <f aca="false">Q261*H261</f>
        <v>0</v>
      </c>
      <c r="S261" s="171" t="n">
        <v>0</v>
      </c>
      <c r="T261" s="172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3" t="s">
        <v>206</v>
      </c>
      <c r="AT261" s="173" t="s">
        <v>127</v>
      </c>
      <c r="AU261" s="173" t="s">
        <v>132</v>
      </c>
      <c r="AY261" s="3" t="s">
        <v>125</v>
      </c>
      <c r="BE261" s="174" t="n">
        <f aca="false">IF(N261="základní",J261,0)</f>
        <v>0</v>
      </c>
      <c r="BF261" s="174" t="n">
        <f aca="false">IF(N261="snížená",J261,0)</f>
        <v>0</v>
      </c>
      <c r="BG261" s="174" t="n">
        <f aca="false">IF(N261="zákl. přenesená",J261,0)</f>
        <v>0</v>
      </c>
      <c r="BH261" s="174" t="n">
        <f aca="false">IF(N261="sníž. přenesená",J261,0)</f>
        <v>0</v>
      </c>
      <c r="BI261" s="174" t="n">
        <f aca="false">IF(N261="nulová",J261,0)</f>
        <v>0</v>
      </c>
      <c r="BJ261" s="3" t="s">
        <v>132</v>
      </c>
      <c r="BK261" s="174" t="n">
        <f aca="false">ROUND(I261*H261,2)</f>
        <v>0</v>
      </c>
      <c r="BL261" s="3" t="s">
        <v>206</v>
      </c>
      <c r="BM261" s="173" t="s">
        <v>501</v>
      </c>
    </row>
    <row r="262" s="27" customFormat="true" ht="19.4" hidden="false" customHeight="false" outlineLevel="0" collapsed="false">
      <c r="A262" s="22"/>
      <c r="B262" s="160"/>
      <c r="C262" s="161" t="s">
        <v>502</v>
      </c>
      <c r="D262" s="161" t="s">
        <v>127</v>
      </c>
      <c r="E262" s="162" t="s">
        <v>503</v>
      </c>
      <c r="F262" s="163" t="s">
        <v>504</v>
      </c>
      <c r="G262" s="164" t="s">
        <v>138</v>
      </c>
      <c r="H262" s="165" t="n">
        <v>24.1</v>
      </c>
      <c r="I262" s="166"/>
      <c r="J262" s="167" t="n">
        <f aca="false">ROUND(I262*H262,2)</f>
        <v>0</v>
      </c>
      <c r="K262" s="168" t="s">
        <v>139</v>
      </c>
      <c r="L262" s="23"/>
      <c r="M262" s="169"/>
      <c r="N262" s="170" t="s">
        <v>40</v>
      </c>
      <c r="O262" s="60"/>
      <c r="P262" s="171" t="n">
        <f aca="false">O262*H262</f>
        <v>0</v>
      </c>
      <c r="Q262" s="171" t="n">
        <v>3E-005</v>
      </c>
      <c r="R262" s="171" t="n">
        <f aca="false">Q262*H262</f>
        <v>0.000723</v>
      </c>
      <c r="S262" s="171" t="n">
        <v>0</v>
      </c>
      <c r="T262" s="172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3" t="s">
        <v>206</v>
      </c>
      <c r="AT262" s="173" t="s">
        <v>127</v>
      </c>
      <c r="AU262" s="173" t="s">
        <v>132</v>
      </c>
      <c r="AY262" s="3" t="s">
        <v>125</v>
      </c>
      <c r="BE262" s="174" t="n">
        <f aca="false">IF(N262="základní",J262,0)</f>
        <v>0</v>
      </c>
      <c r="BF262" s="174" t="n">
        <f aca="false">IF(N262="snížená",J262,0)</f>
        <v>0</v>
      </c>
      <c r="BG262" s="174" t="n">
        <f aca="false">IF(N262="zákl. přenesená",J262,0)</f>
        <v>0</v>
      </c>
      <c r="BH262" s="174" t="n">
        <f aca="false">IF(N262="sníž. přenesená",J262,0)</f>
        <v>0</v>
      </c>
      <c r="BI262" s="174" t="n">
        <f aca="false">IF(N262="nulová",J262,0)</f>
        <v>0</v>
      </c>
      <c r="BJ262" s="3" t="s">
        <v>132</v>
      </c>
      <c r="BK262" s="174" t="n">
        <f aca="false">ROUND(I262*H262,2)</f>
        <v>0</v>
      </c>
      <c r="BL262" s="3" t="s">
        <v>206</v>
      </c>
      <c r="BM262" s="173" t="s">
        <v>505</v>
      </c>
    </row>
    <row r="263" s="27" customFormat="true" ht="19.4" hidden="false" customHeight="false" outlineLevel="0" collapsed="false">
      <c r="A263" s="22"/>
      <c r="B263" s="160"/>
      <c r="C263" s="161" t="s">
        <v>506</v>
      </c>
      <c r="D263" s="161" t="s">
        <v>127</v>
      </c>
      <c r="E263" s="162" t="s">
        <v>507</v>
      </c>
      <c r="F263" s="163" t="s">
        <v>508</v>
      </c>
      <c r="G263" s="164" t="s">
        <v>138</v>
      </c>
      <c r="H263" s="165" t="n">
        <v>24.1</v>
      </c>
      <c r="I263" s="166"/>
      <c r="J263" s="167" t="n">
        <f aca="false">ROUND(I263*H263,2)</f>
        <v>0</v>
      </c>
      <c r="K263" s="168" t="s">
        <v>139</v>
      </c>
      <c r="L263" s="23"/>
      <c r="M263" s="169"/>
      <c r="N263" s="170" t="s">
        <v>40</v>
      </c>
      <c r="O263" s="60"/>
      <c r="P263" s="171" t="n">
        <f aca="false">O263*H263</f>
        <v>0</v>
      </c>
      <c r="Q263" s="171" t="n">
        <v>0.00758</v>
      </c>
      <c r="R263" s="171" t="n">
        <f aca="false">Q263*H263</f>
        <v>0.182678</v>
      </c>
      <c r="S263" s="171" t="n">
        <v>0</v>
      </c>
      <c r="T263" s="172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3" t="s">
        <v>206</v>
      </c>
      <c r="AT263" s="173" t="s">
        <v>127</v>
      </c>
      <c r="AU263" s="173" t="s">
        <v>132</v>
      </c>
      <c r="AY263" s="3" t="s">
        <v>125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3" t="s">
        <v>132</v>
      </c>
      <c r="BK263" s="174" t="n">
        <f aca="false">ROUND(I263*H263,2)</f>
        <v>0</v>
      </c>
      <c r="BL263" s="3" t="s">
        <v>206</v>
      </c>
      <c r="BM263" s="173" t="s">
        <v>509</v>
      </c>
    </row>
    <row r="264" s="27" customFormat="true" ht="19.4" hidden="false" customHeight="false" outlineLevel="0" collapsed="false">
      <c r="A264" s="22"/>
      <c r="B264" s="160"/>
      <c r="C264" s="161" t="s">
        <v>510</v>
      </c>
      <c r="D264" s="161" t="s">
        <v>127</v>
      </c>
      <c r="E264" s="162" t="s">
        <v>511</v>
      </c>
      <c r="F264" s="163" t="s">
        <v>512</v>
      </c>
      <c r="G264" s="164" t="s">
        <v>138</v>
      </c>
      <c r="H264" s="165" t="n">
        <v>24.1</v>
      </c>
      <c r="I264" s="166"/>
      <c r="J264" s="167" t="n">
        <f aca="false">ROUND(I264*H264,2)</f>
        <v>0</v>
      </c>
      <c r="K264" s="168" t="s">
        <v>139</v>
      </c>
      <c r="L264" s="23"/>
      <c r="M264" s="169"/>
      <c r="N264" s="170" t="s">
        <v>40</v>
      </c>
      <c r="O264" s="60"/>
      <c r="P264" s="171" t="n">
        <f aca="false">O264*H264</f>
        <v>0</v>
      </c>
      <c r="Q264" s="171" t="n">
        <v>0</v>
      </c>
      <c r="R264" s="171" t="n">
        <f aca="false">Q264*H264</f>
        <v>0</v>
      </c>
      <c r="S264" s="171" t="n">
        <v>0.003</v>
      </c>
      <c r="T264" s="172" t="n">
        <f aca="false">S264*H264</f>
        <v>0.0723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3" t="s">
        <v>206</v>
      </c>
      <c r="AT264" s="173" t="s">
        <v>127</v>
      </c>
      <c r="AU264" s="173" t="s">
        <v>132</v>
      </c>
      <c r="AY264" s="3" t="s">
        <v>125</v>
      </c>
      <c r="BE264" s="174" t="n">
        <f aca="false">IF(N264="základní",J264,0)</f>
        <v>0</v>
      </c>
      <c r="BF264" s="174" t="n">
        <f aca="false">IF(N264="snížená",J264,0)</f>
        <v>0</v>
      </c>
      <c r="BG264" s="174" t="n">
        <f aca="false">IF(N264="zákl. přenesená",J264,0)</f>
        <v>0</v>
      </c>
      <c r="BH264" s="174" t="n">
        <f aca="false">IF(N264="sníž. přenesená",J264,0)</f>
        <v>0</v>
      </c>
      <c r="BI264" s="174" t="n">
        <f aca="false">IF(N264="nulová",J264,0)</f>
        <v>0</v>
      </c>
      <c r="BJ264" s="3" t="s">
        <v>132</v>
      </c>
      <c r="BK264" s="174" t="n">
        <f aca="false">ROUND(I264*H264,2)</f>
        <v>0</v>
      </c>
      <c r="BL264" s="3" t="s">
        <v>206</v>
      </c>
      <c r="BM264" s="173" t="s">
        <v>513</v>
      </c>
    </row>
    <row r="265" s="27" customFormat="true" ht="16.5" hidden="false" customHeight="true" outlineLevel="0" collapsed="false">
      <c r="A265" s="22"/>
      <c r="B265" s="160"/>
      <c r="C265" s="161" t="s">
        <v>514</v>
      </c>
      <c r="D265" s="161" t="s">
        <v>127</v>
      </c>
      <c r="E265" s="162" t="s">
        <v>515</v>
      </c>
      <c r="F265" s="163" t="s">
        <v>516</v>
      </c>
      <c r="G265" s="164" t="s">
        <v>138</v>
      </c>
      <c r="H265" s="165" t="n">
        <v>24.1</v>
      </c>
      <c r="I265" s="166"/>
      <c r="J265" s="167" t="n">
        <f aca="false">ROUND(I265*H265,2)</f>
        <v>0</v>
      </c>
      <c r="K265" s="168" t="s">
        <v>139</v>
      </c>
      <c r="L265" s="23"/>
      <c r="M265" s="169"/>
      <c r="N265" s="170" t="s">
        <v>40</v>
      </c>
      <c r="O265" s="60"/>
      <c r="P265" s="171" t="n">
        <f aca="false">O265*H265</f>
        <v>0</v>
      </c>
      <c r="Q265" s="171" t="n">
        <v>0.0003</v>
      </c>
      <c r="R265" s="171" t="n">
        <f aca="false">Q265*H265</f>
        <v>0.00723</v>
      </c>
      <c r="S265" s="171" t="n">
        <v>0</v>
      </c>
      <c r="T265" s="172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3" t="s">
        <v>206</v>
      </c>
      <c r="AT265" s="173" t="s">
        <v>127</v>
      </c>
      <c r="AU265" s="173" t="s">
        <v>132</v>
      </c>
      <c r="AY265" s="3" t="s">
        <v>125</v>
      </c>
      <c r="BE265" s="174" t="n">
        <f aca="false">IF(N265="základní",J265,0)</f>
        <v>0</v>
      </c>
      <c r="BF265" s="174" t="n">
        <f aca="false">IF(N265="snížená",J265,0)</f>
        <v>0</v>
      </c>
      <c r="BG265" s="174" t="n">
        <f aca="false">IF(N265="zákl. přenesená",J265,0)</f>
        <v>0</v>
      </c>
      <c r="BH265" s="174" t="n">
        <f aca="false">IF(N265="sníž. přenesená",J265,0)</f>
        <v>0</v>
      </c>
      <c r="BI265" s="174" t="n">
        <f aca="false">IF(N265="nulová",J265,0)</f>
        <v>0</v>
      </c>
      <c r="BJ265" s="3" t="s">
        <v>132</v>
      </c>
      <c r="BK265" s="174" t="n">
        <f aca="false">ROUND(I265*H265,2)</f>
        <v>0</v>
      </c>
      <c r="BL265" s="3" t="s">
        <v>206</v>
      </c>
      <c r="BM265" s="173" t="s">
        <v>517</v>
      </c>
    </row>
    <row r="266" s="175" customFormat="true" ht="12.8" hidden="false" customHeight="false" outlineLevel="0" collapsed="false">
      <c r="B266" s="176"/>
      <c r="D266" s="110" t="s">
        <v>141</v>
      </c>
      <c r="E266" s="177"/>
      <c r="F266" s="178" t="s">
        <v>518</v>
      </c>
      <c r="H266" s="179" t="n">
        <v>24.1</v>
      </c>
      <c r="I266" s="180"/>
      <c r="L266" s="176"/>
      <c r="M266" s="181"/>
      <c r="N266" s="182"/>
      <c r="O266" s="182"/>
      <c r="P266" s="182"/>
      <c r="Q266" s="182"/>
      <c r="R266" s="182"/>
      <c r="S266" s="182"/>
      <c r="T266" s="183"/>
      <c r="AT266" s="177" t="s">
        <v>141</v>
      </c>
      <c r="AU266" s="177" t="s">
        <v>132</v>
      </c>
      <c r="AV266" s="175" t="s">
        <v>132</v>
      </c>
      <c r="AW266" s="175" t="s">
        <v>31</v>
      </c>
      <c r="AX266" s="175" t="s">
        <v>79</v>
      </c>
      <c r="AY266" s="177" t="s">
        <v>125</v>
      </c>
    </row>
    <row r="267" s="27" customFormat="true" ht="16.5" hidden="false" customHeight="true" outlineLevel="0" collapsed="false">
      <c r="A267" s="22"/>
      <c r="B267" s="160"/>
      <c r="C267" s="203" t="s">
        <v>519</v>
      </c>
      <c r="D267" s="203" t="s">
        <v>321</v>
      </c>
      <c r="E267" s="204" t="s">
        <v>520</v>
      </c>
      <c r="F267" s="205" t="s">
        <v>521</v>
      </c>
      <c r="G267" s="206" t="s">
        <v>138</v>
      </c>
      <c r="H267" s="207" t="n">
        <v>26.51</v>
      </c>
      <c r="I267" s="208"/>
      <c r="J267" s="209" t="n">
        <f aca="false">ROUND(I267*H267,2)</f>
        <v>0</v>
      </c>
      <c r="K267" s="210" t="s">
        <v>412</v>
      </c>
      <c r="L267" s="211"/>
      <c r="M267" s="212"/>
      <c r="N267" s="213" t="s">
        <v>40</v>
      </c>
      <c r="O267" s="60"/>
      <c r="P267" s="171" t="n">
        <f aca="false">O267*H267</f>
        <v>0</v>
      </c>
      <c r="Q267" s="171" t="n">
        <v>0.00355</v>
      </c>
      <c r="R267" s="171" t="n">
        <f aca="false">Q267*H267</f>
        <v>0.0941105</v>
      </c>
      <c r="S267" s="171" t="n">
        <v>0</v>
      </c>
      <c r="T267" s="172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3" t="s">
        <v>284</v>
      </c>
      <c r="AT267" s="173" t="s">
        <v>321</v>
      </c>
      <c r="AU267" s="173" t="s">
        <v>132</v>
      </c>
      <c r="AY267" s="3" t="s">
        <v>125</v>
      </c>
      <c r="BE267" s="174" t="n">
        <f aca="false">IF(N267="základní",J267,0)</f>
        <v>0</v>
      </c>
      <c r="BF267" s="174" t="n">
        <f aca="false">IF(N267="snížená",J267,0)</f>
        <v>0</v>
      </c>
      <c r="BG267" s="174" t="n">
        <f aca="false">IF(N267="zákl. přenesená",J267,0)</f>
        <v>0</v>
      </c>
      <c r="BH267" s="174" t="n">
        <f aca="false">IF(N267="sníž. přenesená",J267,0)</f>
        <v>0</v>
      </c>
      <c r="BI267" s="174" t="n">
        <f aca="false">IF(N267="nulová",J267,0)</f>
        <v>0</v>
      </c>
      <c r="BJ267" s="3" t="s">
        <v>132</v>
      </c>
      <c r="BK267" s="174" t="n">
        <f aca="false">ROUND(I267*H267,2)</f>
        <v>0</v>
      </c>
      <c r="BL267" s="3" t="s">
        <v>206</v>
      </c>
      <c r="BM267" s="173" t="s">
        <v>522</v>
      </c>
    </row>
    <row r="268" s="175" customFormat="true" ht="12.8" hidden="false" customHeight="false" outlineLevel="0" collapsed="false">
      <c r="B268" s="176"/>
      <c r="D268" s="110" t="s">
        <v>141</v>
      </c>
      <c r="E268" s="177"/>
      <c r="F268" s="178" t="s">
        <v>523</v>
      </c>
      <c r="H268" s="179" t="n">
        <v>24.1</v>
      </c>
      <c r="I268" s="180"/>
      <c r="L268" s="176"/>
      <c r="M268" s="181"/>
      <c r="N268" s="182"/>
      <c r="O268" s="182"/>
      <c r="P268" s="182"/>
      <c r="Q268" s="182"/>
      <c r="R268" s="182"/>
      <c r="S268" s="182"/>
      <c r="T268" s="183"/>
      <c r="AT268" s="177" t="s">
        <v>141</v>
      </c>
      <c r="AU268" s="177" t="s">
        <v>132</v>
      </c>
      <c r="AV268" s="175" t="s">
        <v>132</v>
      </c>
      <c r="AW268" s="175" t="s">
        <v>31</v>
      </c>
      <c r="AX268" s="175" t="s">
        <v>79</v>
      </c>
      <c r="AY268" s="177" t="s">
        <v>125</v>
      </c>
    </row>
    <row r="269" s="175" customFormat="true" ht="12.8" hidden="false" customHeight="false" outlineLevel="0" collapsed="false">
      <c r="B269" s="176"/>
      <c r="D269" s="110" t="s">
        <v>141</v>
      </c>
      <c r="F269" s="178" t="s">
        <v>524</v>
      </c>
      <c r="H269" s="179" t="n">
        <v>26.51</v>
      </c>
      <c r="I269" s="180"/>
      <c r="L269" s="176"/>
      <c r="M269" s="181"/>
      <c r="N269" s="182"/>
      <c r="O269" s="182"/>
      <c r="P269" s="182"/>
      <c r="Q269" s="182"/>
      <c r="R269" s="182"/>
      <c r="S269" s="182"/>
      <c r="T269" s="183"/>
      <c r="AT269" s="177" t="s">
        <v>141</v>
      </c>
      <c r="AU269" s="177" t="s">
        <v>132</v>
      </c>
      <c r="AV269" s="175" t="s">
        <v>132</v>
      </c>
      <c r="AW269" s="175" t="s">
        <v>2</v>
      </c>
      <c r="AX269" s="175" t="s">
        <v>79</v>
      </c>
      <c r="AY269" s="177" t="s">
        <v>125</v>
      </c>
    </row>
    <row r="270" s="27" customFormat="true" ht="19.4" hidden="false" customHeight="false" outlineLevel="0" collapsed="false">
      <c r="A270" s="22"/>
      <c r="B270" s="160"/>
      <c r="C270" s="161" t="s">
        <v>525</v>
      </c>
      <c r="D270" s="161" t="s">
        <v>127</v>
      </c>
      <c r="E270" s="162" t="s">
        <v>526</v>
      </c>
      <c r="F270" s="163" t="s">
        <v>527</v>
      </c>
      <c r="G270" s="164" t="s">
        <v>138</v>
      </c>
      <c r="H270" s="165" t="n">
        <v>24.1</v>
      </c>
      <c r="I270" s="166"/>
      <c r="J270" s="167" t="n">
        <f aca="false">ROUND(I270*H270,2)</f>
        <v>0</v>
      </c>
      <c r="K270" s="168"/>
      <c r="L270" s="23"/>
      <c r="M270" s="169"/>
      <c r="N270" s="170" t="s">
        <v>40</v>
      </c>
      <c r="O270" s="60"/>
      <c r="P270" s="171" t="n">
        <f aca="false">O270*H270</f>
        <v>0</v>
      </c>
      <c r="Q270" s="171" t="n">
        <v>0</v>
      </c>
      <c r="R270" s="171" t="n">
        <f aca="false">Q270*H270</f>
        <v>0</v>
      </c>
      <c r="S270" s="171" t="n">
        <v>0</v>
      </c>
      <c r="T270" s="172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3" t="s">
        <v>206</v>
      </c>
      <c r="AT270" s="173" t="s">
        <v>127</v>
      </c>
      <c r="AU270" s="173" t="s">
        <v>132</v>
      </c>
      <c r="AY270" s="3" t="s">
        <v>125</v>
      </c>
      <c r="BE270" s="174" t="n">
        <f aca="false">IF(N270="základní",J270,0)</f>
        <v>0</v>
      </c>
      <c r="BF270" s="174" t="n">
        <f aca="false">IF(N270="snížená",J270,0)</f>
        <v>0</v>
      </c>
      <c r="BG270" s="174" t="n">
        <f aca="false">IF(N270="zákl. přenesená",J270,0)</f>
        <v>0</v>
      </c>
      <c r="BH270" s="174" t="n">
        <f aca="false">IF(N270="sníž. přenesená",J270,0)</f>
        <v>0</v>
      </c>
      <c r="BI270" s="174" t="n">
        <f aca="false">IF(N270="nulová",J270,0)</f>
        <v>0</v>
      </c>
      <c r="BJ270" s="3" t="s">
        <v>132</v>
      </c>
      <c r="BK270" s="174" t="n">
        <f aca="false">ROUND(I270*H270,2)</f>
        <v>0</v>
      </c>
      <c r="BL270" s="3" t="s">
        <v>206</v>
      </c>
      <c r="BM270" s="173" t="s">
        <v>528</v>
      </c>
    </row>
    <row r="271" s="27" customFormat="true" ht="16.5" hidden="false" customHeight="true" outlineLevel="0" collapsed="false">
      <c r="A271" s="22"/>
      <c r="B271" s="160"/>
      <c r="C271" s="161" t="s">
        <v>529</v>
      </c>
      <c r="D271" s="161" t="s">
        <v>127</v>
      </c>
      <c r="E271" s="162" t="s">
        <v>530</v>
      </c>
      <c r="F271" s="163" t="s">
        <v>531</v>
      </c>
      <c r="G271" s="164" t="s">
        <v>532</v>
      </c>
      <c r="H271" s="165" t="n">
        <v>33.66</v>
      </c>
      <c r="I271" s="166"/>
      <c r="J271" s="167" t="n">
        <f aca="false">ROUND(I271*H271,2)</f>
        <v>0</v>
      </c>
      <c r="K271" s="168"/>
      <c r="L271" s="23"/>
      <c r="M271" s="169"/>
      <c r="N271" s="170" t="s">
        <v>40</v>
      </c>
      <c r="O271" s="60"/>
      <c r="P271" s="171" t="n">
        <f aca="false">O271*H271</f>
        <v>0</v>
      </c>
      <c r="Q271" s="171" t="n">
        <v>1E-005</v>
      </c>
      <c r="R271" s="171" t="n">
        <f aca="false">Q271*H271</f>
        <v>0.0003366</v>
      </c>
      <c r="S271" s="171" t="n">
        <v>0</v>
      </c>
      <c r="T271" s="172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3" t="s">
        <v>206</v>
      </c>
      <c r="AT271" s="173" t="s">
        <v>127</v>
      </c>
      <c r="AU271" s="173" t="s">
        <v>132</v>
      </c>
      <c r="AY271" s="3" t="s">
        <v>125</v>
      </c>
      <c r="BE271" s="174" t="n">
        <f aca="false">IF(N271="základní",J271,0)</f>
        <v>0</v>
      </c>
      <c r="BF271" s="174" t="n">
        <f aca="false">IF(N271="snížená",J271,0)</f>
        <v>0</v>
      </c>
      <c r="BG271" s="174" t="n">
        <f aca="false">IF(N271="zákl. přenesená",J271,0)</f>
        <v>0</v>
      </c>
      <c r="BH271" s="174" t="n">
        <f aca="false">IF(N271="sníž. přenesená",J271,0)</f>
        <v>0</v>
      </c>
      <c r="BI271" s="174" t="n">
        <f aca="false">IF(N271="nulová",J271,0)</f>
        <v>0</v>
      </c>
      <c r="BJ271" s="3" t="s">
        <v>132</v>
      </c>
      <c r="BK271" s="174" t="n">
        <f aca="false">ROUND(I271*H271,2)</f>
        <v>0</v>
      </c>
      <c r="BL271" s="3" t="s">
        <v>206</v>
      </c>
      <c r="BM271" s="173" t="s">
        <v>533</v>
      </c>
    </row>
    <row r="272" s="175" customFormat="true" ht="12.8" hidden="false" customHeight="false" outlineLevel="0" collapsed="false">
      <c r="B272" s="176"/>
      <c r="D272" s="110" t="s">
        <v>141</v>
      </c>
      <c r="E272" s="177"/>
      <c r="F272" s="178" t="s">
        <v>534</v>
      </c>
      <c r="H272" s="179" t="n">
        <v>33.66</v>
      </c>
      <c r="I272" s="180"/>
      <c r="L272" s="176"/>
      <c r="M272" s="181"/>
      <c r="N272" s="182"/>
      <c r="O272" s="182"/>
      <c r="P272" s="182"/>
      <c r="Q272" s="182"/>
      <c r="R272" s="182"/>
      <c r="S272" s="182"/>
      <c r="T272" s="183"/>
      <c r="AT272" s="177" t="s">
        <v>141</v>
      </c>
      <c r="AU272" s="177" t="s">
        <v>132</v>
      </c>
      <c r="AV272" s="175" t="s">
        <v>132</v>
      </c>
      <c r="AW272" s="175" t="s">
        <v>31</v>
      </c>
      <c r="AX272" s="175" t="s">
        <v>79</v>
      </c>
      <c r="AY272" s="177" t="s">
        <v>125</v>
      </c>
    </row>
    <row r="273" s="27" customFormat="true" ht="19.4" hidden="false" customHeight="false" outlineLevel="0" collapsed="false">
      <c r="A273" s="22"/>
      <c r="B273" s="160"/>
      <c r="C273" s="161" t="s">
        <v>535</v>
      </c>
      <c r="D273" s="161" t="s">
        <v>127</v>
      </c>
      <c r="E273" s="162" t="s">
        <v>536</v>
      </c>
      <c r="F273" s="163" t="s">
        <v>537</v>
      </c>
      <c r="G273" s="164" t="s">
        <v>259</v>
      </c>
      <c r="H273" s="202"/>
      <c r="I273" s="166"/>
      <c r="J273" s="167" t="n">
        <f aca="false">ROUND(I273*H273,2)</f>
        <v>0</v>
      </c>
      <c r="K273" s="168" t="s">
        <v>139</v>
      </c>
      <c r="L273" s="23"/>
      <c r="M273" s="169"/>
      <c r="N273" s="170" t="s">
        <v>40</v>
      </c>
      <c r="O273" s="60"/>
      <c r="P273" s="171" t="n">
        <f aca="false">O273*H273</f>
        <v>0</v>
      </c>
      <c r="Q273" s="171" t="n">
        <v>0</v>
      </c>
      <c r="R273" s="171" t="n">
        <f aca="false">Q273*H273</f>
        <v>0</v>
      </c>
      <c r="S273" s="171" t="n">
        <v>0</v>
      </c>
      <c r="T273" s="172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3" t="s">
        <v>206</v>
      </c>
      <c r="AT273" s="173" t="s">
        <v>127</v>
      </c>
      <c r="AU273" s="173" t="s">
        <v>132</v>
      </c>
      <c r="AY273" s="3" t="s">
        <v>125</v>
      </c>
      <c r="BE273" s="174" t="n">
        <f aca="false">IF(N273="základní",J273,0)</f>
        <v>0</v>
      </c>
      <c r="BF273" s="174" t="n">
        <f aca="false">IF(N273="snížená",J273,0)</f>
        <v>0</v>
      </c>
      <c r="BG273" s="174" t="n">
        <f aca="false">IF(N273="zákl. přenesená",J273,0)</f>
        <v>0</v>
      </c>
      <c r="BH273" s="174" t="n">
        <f aca="false">IF(N273="sníž. přenesená",J273,0)</f>
        <v>0</v>
      </c>
      <c r="BI273" s="174" t="n">
        <f aca="false">IF(N273="nulová",J273,0)</f>
        <v>0</v>
      </c>
      <c r="BJ273" s="3" t="s">
        <v>132</v>
      </c>
      <c r="BK273" s="174" t="n">
        <f aca="false">ROUND(I273*H273,2)</f>
        <v>0</v>
      </c>
      <c r="BL273" s="3" t="s">
        <v>206</v>
      </c>
      <c r="BM273" s="173" t="s">
        <v>538</v>
      </c>
    </row>
    <row r="274" s="146" customFormat="true" ht="22.8" hidden="false" customHeight="true" outlineLevel="0" collapsed="false">
      <c r="B274" s="147"/>
      <c r="D274" s="148" t="s">
        <v>73</v>
      </c>
      <c r="E274" s="148" t="s">
        <v>539</v>
      </c>
      <c r="F274" s="148" t="s">
        <v>540</v>
      </c>
      <c r="I274" s="150"/>
      <c r="J274" s="159" t="n">
        <f aca="false">BK274</f>
        <v>0</v>
      </c>
      <c r="L274" s="147"/>
      <c r="M274" s="152"/>
      <c r="N274" s="153"/>
      <c r="O274" s="153"/>
      <c r="P274" s="154" t="n">
        <f aca="false">SUM(P275:P280)</f>
        <v>0</v>
      </c>
      <c r="Q274" s="153"/>
      <c r="R274" s="154" t="n">
        <f aca="false">SUM(R275:R280)</f>
        <v>0.0019525</v>
      </c>
      <c r="S274" s="153"/>
      <c r="T274" s="155" t="n">
        <f aca="false">SUM(T275:T280)</f>
        <v>0</v>
      </c>
      <c r="AR274" s="148" t="s">
        <v>132</v>
      </c>
      <c r="AT274" s="156" t="s">
        <v>73</v>
      </c>
      <c r="AU274" s="156" t="s">
        <v>79</v>
      </c>
      <c r="AY274" s="148" t="s">
        <v>125</v>
      </c>
      <c r="BK274" s="157" t="n">
        <f aca="false">SUM(BK275:BK280)</f>
        <v>0</v>
      </c>
    </row>
    <row r="275" s="27" customFormat="true" ht="19.4" hidden="false" customHeight="false" outlineLevel="0" collapsed="false">
      <c r="A275" s="22"/>
      <c r="B275" s="160"/>
      <c r="C275" s="161" t="s">
        <v>541</v>
      </c>
      <c r="D275" s="161" t="s">
        <v>127</v>
      </c>
      <c r="E275" s="162" t="s">
        <v>542</v>
      </c>
      <c r="F275" s="163" t="s">
        <v>543</v>
      </c>
      <c r="G275" s="164" t="s">
        <v>138</v>
      </c>
      <c r="H275" s="165" t="n">
        <v>3.55</v>
      </c>
      <c r="I275" s="166"/>
      <c r="J275" s="167" t="n">
        <f aca="false">ROUND(I275*H275,2)</f>
        <v>0</v>
      </c>
      <c r="K275" s="168" t="s">
        <v>139</v>
      </c>
      <c r="L275" s="23"/>
      <c r="M275" s="169"/>
      <c r="N275" s="170" t="s">
        <v>40</v>
      </c>
      <c r="O275" s="60"/>
      <c r="P275" s="171" t="n">
        <f aca="false">O275*H275</f>
        <v>0</v>
      </c>
      <c r="Q275" s="171" t="n">
        <v>8E-005</v>
      </c>
      <c r="R275" s="171" t="n">
        <f aca="false">Q275*H275</f>
        <v>0.000284</v>
      </c>
      <c r="S275" s="171" t="n">
        <v>0</v>
      </c>
      <c r="T275" s="172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3" t="s">
        <v>206</v>
      </c>
      <c r="AT275" s="173" t="s">
        <v>127</v>
      </c>
      <c r="AU275" s="173" t="s">
        <v>132</v>
      </c>
      <c r="AY275" s="3" t="s">
        <v>125</v>
      </c>
      <c r="BE275" s="174" t="n">
        <f aca="false">IF(N275="základní",J275,0)</f>
        <v>0</v>
      </c>
      <c r="BF275" s="174" t="n">
        <f aca="false">IF(N275="snížená",J275,0)</f>
        <v>0</v>
      </c>
      <c r="BG275" s="174" t="n">
        <f aca="false">IF(N275="zákl. přenesená",J275,0)</f>
        <v>0</v>
      </c>
      <c r="BH275" s="174" t="n">
        <f aca="false">IF(N275="sníž. přenesená",J275,0)</f>
        <v>0</v>
      </c>
      <c r="BI275" s="174" t="n">
        <f aca="false">IF(N275="nulová",J275,0)</f>
        <v>0</v>
      </c>
      <c r="BJ275" s="3" t="s">
        <v>132</v>
      </c>
      <c r="BK275" s="174" t="n">
        <f aca="false">ROUND(I275*H275,2)</f>
        <v>0</v>
      </c>
      <c r="BL275" s="3" t="s">
        <v>206</v>
      </c>
      <c r="BM275" s="173" t="s">
        <v>544</v>
      </c>
    </row>
    <row r="276" s="175" customFormat="true" ht="12.8" hidden="false" customHeight="false" outlineLevel="0" collapsed="false">
      <c r="B276" s="176"/>
      <c r="D276" s="110" t="s">
        <v>141</v>
      </c>
      <c r="E276" s="177"/>
      <c r="F276" s="178" t="s">
        <v>545</v>
      </c>
      <c r="H276" s="179" t="n">
        <v>3.55</v>
      </c>
      <c r="I276" s="180"/>
      <c r="L276" s="176"/>
      <c r="M276" s="181"/>
      <c r="N276" s="182"/>
      <c r="O276" s="182"/>
      <c r="P276" s="182"/>
      <c r="Q276" s="182"/>
      <c r="R276" s="182"/>
      <c r="S276" s="182"/>
      <c r="T276" s="183"/>
      <c r="AT276" s="177" t="s">
        <v>141</v>
      </c>
      <c r="AU276" s="177" t="s">
        <v>132</v>
      </c>
      <c r="AV276" s="175" t="s">
        <v>132</v>
      </c>
      <c r="AW276" s="175" t="s">
        <v>31</v>
      </c>
      <c r="AX276" s="175" t="s">
        <v>79</v>
      </c>
      <c r="AY276" s="177" t="s">
        <v>125</v>
      </c>
    </row>
    <row r="277" s="27" customFormat="true" ht="19.4" hidden="false" customHeight="false" outlineLevel="0" collapsed="false">
      <c r="A277" s="22"/>
      <c r="B277" s="160"/>
      <c r="C277" s="161" t="s">
        <v>546</v>
      </c>
      <c r="D277" s="161" t="s">
        <v>127</v>
      </c>
      <c r="E277" s="162" t="s">
        <v>547</v>
      </c>
      <c r="F277" s="163" t="s">
        <v>548</v>
      </c>
      <c r="G277" s="164" t="s">
        <v>138</v>
      </c>
      <c r="H277" s="165" t="n">
        <v>3.55</v>
      </c>
      <c r="I277" s="166"/>
      <c r="J277" s="167" t="n">
        <f aca="false">ROUND(I277*H277,2)</f>
        <v>0</v>
      </c>
      <c r="K277" s="168" t="s">
        <v>139</v>
      </c>
      <c r="L277" s="23"/>
      <c r="M277" s="169"/>
      <c r="N277" s="170" t="s">
        <v>40</v>
      </c>
      <c r="O277" s="60"/>
      <c r="P277" s="171" t="n">
        <f aca="false">O277*H277</f>
        <v>0</v>
      </c>
      <c r="Q277" s="171" t="n">
        <v>6E-005</v>
      </c>
      <c r="R277" s="171" t="n">
        <f aca="false">Q277*H277</f>
        <v>0.000213</v>
      </c>
      <c r="S277" s="171" t="n">
        <v>0</v>
      </c>
      <c r="T277" s="172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3" t="s">
        <v>206</v>
      </c>
      <c r="AT277" s="173" t="s">
        <v>127</v>
      </c>
      <c r="AU277" s="173" t="s">
        <v>132</v>
      </c>
      <c r="AY277" s="3" t="s">
        <v>125</v>
      </c>
      <c r="BE277" s="174" t="n">
        <f aca="false">IF(N277="základní",J277,0)</f>
        <v>0</v>
      </c>
      <c r="BF277" s="174" t="n">
        <f aca="false">IF(N277="snížená",J277,0)</f>
        <v>0</v>
      </c>
      <c r="BG277" s="174" t="n">
        <f aca="false">IF(N277="zákl. přenesená",J277,0)</f>
        <v>0</v>
      </c>
      <c r="BH277" s="174" t="n">
        <f aca="false">IF(N277="sníž. přenesená",J277,0)</f>
        <v>0</v>
      </c>
      <c r="BI277" s="174" t="n">
        <f aca="false">IF(N277="nulová",J277,0)</f>
        <v>0</v>
      </c>
      <c r="BJ277" s="3" t="s">
        <v>132</v>
      </c>
      <c r="BK277" s="174" t="n">
        <f aca="false">ROUND(I277*H277,2)</f>
        <v>0</v>
      </c>
      <c r="BL277" s="3" t="s">
        <v>206</v>
      </c>
      <c r="BM277" s="173" t="s">
        <v>549</v>
      </c>
    </row>
    <row r="278" s="27" customFormat="true" ht="19.4" hidden="false" customHeight="false" outlineLevel="0" collapsed="false">
      <c r="A278" s="22"/>
      <c r="B278" s="160"/>
      <c r="C278" s="161" t="s">
        <v>550</v>
      </c>
      <c r="D278" s="161" t="s">
        <v>127</v>
      </c>
      <c r="E278" s="162" t="s">
        <v>551</v>
      </c>
      <c r="F278" s="163" t="s">
        <v>552</v>
      </c>
      <c r="G278" s="164" t="s">
        <v>138</v>
      </c>
      <c r="H278" s="165" t="n">
        <v>3.55</v>
      </c>
      <c r="I278" s="166"/>
      <c r="J278" s="167" t="n">
        <f aca="false">ROUND(I278*H278,2)</f>
        <v>0</v>
      </c>
      <c r="K278" s="168" t="s">
        <v>139</v>
      </c>
      <c r="L278" s="23"/>
      <c r="M278" s="169"/>
      <c r="N278" s="170" t="s">
        <v>40</v>
      </c>
      <c r="O278" s="60"/>
      <c r="P278" s="171" t="n">
        <f aca="false">O278*H278</f>
        <v>0</v>
      </c>
      <c r="Q278" s="171" t="n">
        <v>0.00017</v>
      </c>
      <c r="R278" s="171" t="n">
        <f aca="false">Q278*H278</f>
        <v>0.0006035</v>
      </c>
      <c r="S278" s="171" t="n">
        <v>0</v>
      </c>
      <c r="T278" s="172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3" t="s">
        <v>206</v>
      </c>
      <c r="AT278" s="173" t="s">
        <v>127</v>
      </c>
      <c r="AU278" s="173" t="s">
        <v>132</v>
      </c>
      <c r="AY278" s="3" t="s">
        <v>125</v>
      </c>
      <c r="BE278" s="174" t="n">
        <f aca="false">IF(N278="základní",J278,0)</f>
        <v>0</v>
      </c>
      <c r="BF278" s="174" t="n">
        <f aca="false">IF(N278="snížená",J278,0)</f>
        <v>0</v>
      </c>
      <c r="BG278" s="174" t="n">
        <f aca="false">IF(N278="zákl. přenesená",J278,0)</f>
        <v>0</v>
      </c>
      <c r="BH278" s="174" t="n">
        <f aca="false">IF(N278="sníž. přenesená",J278,0)</f>
        <v>0</v>
      </c>
      <c r="BI278" s="174" t="n">
        <f aca="false">IF(N278="nulová",J278,0)</f>
        <v>0</v>
      </c>
      <c r="BJ278" s="3" t="s">
        <v>132</v>
      </c>
      <c r="BK278" s="174" t="n">
        <f aca="false">ROUND(I278*H278,2)</f>
        <v>0</v>
      </c>
      <c r="BL278" s="3" t="s">
        <v>206</v>
      </c>
      <c r="BM278" s="173" t="s">
        <v>553</v>
      </c>
    </row>
    <row r="279" s="27" customFormat="true" ht="19.4" hidden="false" customHeight="false" outlineLevel="0" collapsed="false">
      <c r="A279" s="22"/>
      <c r="B279" s="160"/>
      <c r="C279" s="161" t="s">
        <v>554</v>
      </c>
      <c r="D279" s="161" t="s">
        <v>127</v>
      </c>
      <c r="E279" s="162" t="s">
        <v>555</v>
      </c>
      <c r="F279" s="163" t="s">
        <v>556</v>
      </c>
      <c r="G279" s="164" t="s">
        <v>138</v>
      </c>
      <c r="H279" s="165" t="n">
        <v>3.55</v>
      </c>
      <c r="I279" s="166"/>
      <c r="J279" s="167" t="n">
        <f aca="false">ROUND(I279*H279,2)</f>
        <v>0</v>
      </c>
      <c r="K279" s="168" t="s">
        <v>139</v>
      </c>
      <c r="L279" s="23"/>
      <c r="M279" s="169"/>
      <c r="N279" s="170" t="s">
        <v>40</v>
      </c>
      <c r="O279" s="60"/>
      <c r="P279" s="171" t="n">
        <f aca="false">O279*H279</f>
        <v>0</v>
      </c>
      <c r="Q279" s="171" t="n">
        <v>0.00012</v>
      </c>
      <c r="R279" s="171" t="n">
        <f aca="false">Q279*H279</f>
        <v>0.000426</v>
      </c>
      <c r="S279" s="171" t="n">
        <v>0</v>
      </c>
      <c r="T279" s="172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3" t="s">
        <v>206</v>
      </c>
      <c r="AT279" s="173" t="s">
        <v>127</v>
      </c>
      <c r="AU279" s="173" t="s">
        <v>132</v>
      </c>
      <c r="AY279" s="3" t="s">
        <v>125</v>
      </c>
      <c r="BE279" s="174" t="n">
        <f aca="false">IF(N279="základní",J279,0)</f>
        <v>0</v>
      </c>
      <c r="BF279" s="174" t="n">
        <f aca="false">IF(N279="snížená",J279,0)</f>
        <v>0</v>
      </c>
      <c r="BG279" s="174" t="n">
        <f aca="false">IF(N279="zákl. přenesená",J279,0)</f>
        <v>0</v>
      </c>
      <c r="BH279" s="174" t="n">
        <f aca="false">IF(N279="sníž. přenesená",J279,0)</f>
        <v>0</v>
      </c>
      <c r="BI279" s="174" t="n">
        <f aca="false">IF(N279="nulová",J279,0)</f>
        <v>0</v>
      </c>
      <c r="BJ279" s="3" t="s">
        <v>132</v>
      </c>
      <c r="BK279" s="174" t="n">
        <f aca="false">ROUND(I279*H279,2)</f>
        <v>0</v>
      </c>
      <c r="BL279" s="3" t="s">
        <v>206</v>
      </c>
      <c r="BM279" s="173" t="s">
        <v>557</v>
      </c>
    </row>
    <row r="280" s="27" customFormat="true" ht="19.4" hidden="false" customHeight="false" outlineLevel="0" collapsed="false">
      <c r="A280" s="22"/>
      <c r="B280" s="160"/>
      <c r="C280" s="161" t="s">
        <v>558</v>
      </c>
      <c r="D280" s="161" t="s">
        <v>127</v>
      </c>
      <c r="E280" s="162" t="s">
        <v>559</v>
      </c>
      <c r="F280" s="163" t="s">
        <v>560</v>
      </c>
      <c r="G280" s="164" t="s">
        <v>138</v>
      </c>
      <c r="H280" s="165" t="n">
        <v>3.55</v>
      </c>
      <c r="I280" s="166"/>
      <c r="J280" s="167" t="n">
        <f aca="false">ROUND(I280*H280,2)</f>
        <v>0</v>
      </c>
      <c r="K280" s="168" t="s">
        <v>139</v>
      </c>
      <c r="L280" s="23"/>
      <c r="M280" s="169"/>
      <c r="N280" s="170" t="s">
        <v>40</v>
      </c>
      <c r="O280" s="60"/>
      <c r="P280" s="171" t="n">
        <f aca="false">O280*H280</f>
        <v>0</v>
      </c>
      <c r="Q280" s="171" t="n">
        <v>0.00012</v>
      </c>
      <c r="R280" s="171" t="n">
        <f aca="false">Q280*H280</f>
        <v>0.000426</v>
      </c>
      <c r="S280" s="171" t="n">
        <v>0</v>
      </c>
      <c r="T280" s="172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3" t="s">
        <v>206</v>
      </c>
      <c r="AT280" s="173" t="s">
        <v>127</v>
      </c>
      <c r="AU280" s="173" t="s">
        <v>132</v>
      </c>
      <c r="AY280" s="3" t="s">
        <v>125</v>
      </c>
      <c r="BE280" s="174" t="n">
        <f aca="false">IF(N280="základní",J280,0)</f>
        <v>0</v>
      </c>
      <c r="BF280" s="174" t="n">
        <f aca="false">IF(N280="snížená",J280,0)</f>
        <v>0</v>
      </c>
      <c r="BG280" s="174" t="n">
        <f aca="false">IF(N280="zákl. přenesená",J280,0)</f>
        <v>0</v>
      </c>
      <c r="BH280" s="174" t="n">
        <f aca="false">IF(N280="sníž. přenesená",J280,0)</f>
        <v>0</v>
      </c>
      <c r="BI280" s="174" t="n">
        <f aca="false">IF(N280="nulová",J280,0)</f>
        <v>0</v>
      </c>
      <c r="BJ280" s="3" t="s">
        <v>132</v>
      </c>
      <c r="BK280" s="174" t="n">
        <f aca="false">ROUND(I280*H280,2)</f>
        <v>0</v>
      </c>
      <c r="BL280" s="3" t="s">
        <v>206</v>
      </c>
      <c r="BM280" s="173" t="s">
        <v>561</v>
      </c>
    </row>
    <row r="281" s="146" customFormat="true" ht="22.8" hidden="false" customHeight="true" outlineLevel="0" collapsed="false">
      <c r="B281" s="147"/>
      <c r="D281" s="148" t="s">
        <v>73</v>
      </c>
      <c r="E281" s="148" t="s">
        <v>562</v>
      </c>
      <c r="F281" s="148" t="s">
        <v>563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SUM(P282:P291)</f>
        <v>0</v>
      </c>
      <c r="Q281" s="153"/>
      <c r="R281" s="154" t="n">
        <f aca="false">SUM(R282:R291)</f>
        <v>0.2163607</v>
      </c>
      <c r="S281" s="153"/>
      <c r="T281" s="155" t="n">
        <f aca="false">SUM(T282:T291)</f>
        <v>0.0439673</v>
      </c>
      <c r="AR281" s="148" t="s">
        <v>132</v>
      </c>
      <c r="AT281" s="156" t="s">
        <v>73</v>
      </c>
      <c r="AU281" s="156" t="s">
        <v>79</v>
      </c>
      <c r="AY281" s="148" t="s">
        <v>125</v>
      </c>
      <c r="BK281" s="157" t="n">
        <f aca="false">SUM(BK282:BK291)</f>
        <v>0</v>
      </c>
    </row>
    <row r="282" s="27" customFormat="true" ht="16.5" hidden="false" customHeight="true" outlineLevel="0" collapsed="false">
      <c r="A282" s="22"/>
      <c r="B282" s="160"/>
      <c r="C282" s="161" t="s">
        <v>564</v>
      </c>
      <c r="D282" s="161" t="s">
        <v>127</v>
      </c>
      <c r="E282" s="162" t="s">
        <v>565</v>
      </c>
      <c r="F282" s="163" t="s">
        <v>566</v>
      </c>
      <c r="G282" s="164" t="s">
        <v>138</v>
      </c>
      <c r="H282" s="165" t="n">
        <v>141.83</v>
      </c>
      <c r="I282" s="166"/>
      <c r="J282" s="167" t="n">
        <f aca="false">ROUND(I282*H282,2)</f>
        <v>0</v>
      </c>
      <c r="K282" s="168" t="s">
        <v>139</v>
      </c>
      <c r="L282" s="23"/>
      <c r="M282" s="169"/>
      <c r="N282" s="170" t="s">
        <v>40</v>
      </c>
      <c r="O282" s="60"/>
      <c r="P282" s="171" t="n">
        <f aca="false">O282*H282</f>
        <v>0</v>
      </c>
      <c r="Q282" s="171" t="n">
        <v>0.001</v>
      </c>
      <c r="R282" s="171" t="n">
        <f aca="false">Q282*H282</f>
        <v>0.14183</v>
      </c>
      <c r="S282" s="171" t="n">
        <v>0.00031</v>
      </c>
      <c r="T282" s="172" t="n">
        <f aca="false">S282*H282</f>
        <v>0.0439673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3" t="s">
        <v>206</v>
      </c>
      <c r="AT282" s="173" t="s">
        <v>127</v>
      </c>
      <c r="AU282" s="173" t="s">
        <v>132</v>
      </c>
      <c r="AY282" s="3" t="s">
        <v>125</v>
      </c>
      <c r="BE282" s="174" t="n">
        <f aca="false">IF(N282="základní",J282,0)</f>
        <v>0</v>
      </c>
      <c r="BF282" s="174" t="n">
        <f aca="false">IF(N282="snížená",J282,0)</f>
        <v>0</v>
      </c>
      <c r="BG282" s="174" t="n">
        <f aca="false">IF(N282="zákl. přenesená",J282,0)</f>
        <v>0</v>
      </c>
      <c r="BH282" s="174" t="n">
        <f aca="false">IF(N282="sníž. přenesená",J282,0)</f>
        <v>0</v>
      </c>
      <c r="BI282" s="174" t="n">
        <f aca="false">IF(N282="nulová",J282,0)</f>
        <v>0</v>
      </c>
      <c r="BJ282" s="3" t="s">
        <v>132</v>
      </c>
      <c r="BK282" s="174" t="n">
        <f aca="false">ROUND(I282*H282,2)</f>
        <v>0</v>
      </c>
      <c r="BL282" s="3" t="s">
        <v>206</v>
      </c>
      <c r="BM282" s="173" t="s">
        <v>567</v>
      </c>
    </row>
    <row r="283" s="175" customFormat="true" ht="12.8" hidden="false" customHeight="false" outlineLevel="0" collapsed="false">
      <c r="B283" s="176"/>
      <c r="D283" s="110" t="s">
        <v>141</v>
      </c>
      <c r="E283" s="177"/>
      <c r="F283" s="178" t="s">
        <v>568</v>
      </c>
      <c r="H283" s="179" t="n">
        <v>141.83</v>
      </c>
      <c r="I283" s="180"/>
      <c r="L283" s="176"/>
      <c r="M283" s="181"/>
      <c r="N283" s="182"/>
      <c r="O283" s="182"/>
      <c r="P283" s="182"/>
      <c r="Q283" s="182"/>
      <c r="R283" s="182"/>
      <c r="S283" s="182"/>
      <c r="T283" s="183"/>
      <c r="AT283" s="177" t="s">
        <v>141</v>
      </c>
      <c r="AU283" s="177" t="s">
        <v>132</v>
      </c>
      <c r="AV283" s="175" t="s">
        <v>132</v>
      </c>
      <c r="AW283" s="175" t="s">
        <v>31</v>
      </c>
      <c r="AX283" s="175" t="s">
        <v>79</v>
      </c>
      <c r="AY283" s="177" t="s">
        <v>125</v>
      </c>
    </row>
    <row r="284" s="27" customFormat="true" ht="19.4" hidden="false" customHeight="false" outlineLevel="0" collapsed="false">
      <c r="A284" s="22"/>
      <c r="B284" s="160"/>
      <c r="C284" s="161" t="s">
        <v>569</v>
      </c>
      <c r="D284" s="161" t="s">
        <v>127</v>
      </c>
      <c r="E284" s="162" t="s">
        <v>570</v>
      </c>
      <c r="F284" s="163" t="s">
        <v>571</v>
      </c>
      <c r="G284" s="164" t="s">
        <v>138</v>
      </c>
      <c r="H284" s="165" t="n">
        <v>141.83</v>
      </c>
      <c r="I284" s="166"/>
      <c r="J284" s="167" t="n">
        <f aca="false">ROUND(I284*H284,2)</f>
        <v>0</v>
      </c>
      <c r="K284" s="168" t="s">
        <v>139</v>
      </c>
      <c r="L284" s="23"/>
      <c r="M284" s="169"/>
      <c r="N284" s="170" t="s">
        <v>40</v>
      </c>
      <c r="O284" s="60"/>
      <c r="P284" s="171" t="n">
        <f aca="false">O284*H284</f>
        <v>0</v>
      </c>
      <c r="Q284" s="171" t="n">
        <v>0</v>
      </c>
      <c r="R284" s="171" t="n">
        <f aca="false">Q284*H284</f>
        <v>0</v>
      </c>
      <c r="S284" s="171" t="n">
        <v>0</v>
      </c>
      <c r="T284" s="172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3" t="s">
        <v>206</v>
      </c>
      <c r="AT284" s="173" t="s">
        <v>127</v>
      </c>
      <c r="AU284" s="173" t="s">
        <v>132</v>
      </c>
      <c r="AY284" s="3" t="s">
        <v>125</v>
      </c>
      <c r="BE284" s="174" t="n">
        <f aca="false">IF(N284="základní",J284,0)</f>
        <v>0</v>
      </c>
      <c r="BF284" s="174" t="n">
        <f aca="false">IF(N284="snížená",J284,0)</f>
        <v>0</v>
      </c>
      <c r="BG284" s="174" t="n">
        <f aca="false">IF(N284="zákl. přenesená",J284,0)</f>
        <v>0</v>
      </c>
      <c r="BH284" s="174" t="n">
        <f aca="false">IF(N284="sníž. přenesená",J284,0)</f>
        <v>0</v>
      </c>
      <c r="BI284" s="174" t="n">
        <f aca="false">IF(N284="nulová",J284,0)</f>
        <v>0</v>
      </c>
      <c r="BJ284" s="3" t="s">
        <v>132</v>
      </c>
      <c r="BK284" s="174" t="n">
        <f aca="false">ROUND(I284*H284,2)</f>
        <v>0</v>
      </c>
      <c r="BL284" s="3" t="s">
        <v>206</v>
      </c>
      <c r="BM284" s="173" t="s">
        <v>572</v>
      </c>
    </row>
    <row r="285" s="27" customFormat="true" ht="19.4" hidden="false" customHeight="false" outlineLevel="0" collapsed="false">
      <c r="A285" s="22"/>
      <c r="B285" s="160"/>
      <c r="C285" s="161" t="s">
        <v>573</v>
      </c>
      <c r="D285" s="161" t="s">
        <v>127</v>
      </c>
      <c r="E285" s="162" t="s">
        <v>574</v>
      </c>
      <c r="F285" s="163" t="s">
        <v>575</v>
      </c>
      <c r="G285" s="164" t="s">
        <v>138</v>
      </c>
      <c r="H285" s="165" t="n">
        <v>3</v>
      </c>
      <c r="I285" s="166"/>
      <c r="J285" s="167" t="n">
        <f aca="false">ROUND(I285*H285,2)</f>
        <v>0</v>
      </c>
      <c r="K285" s="168" t="s">
        <v>139</v>
      </c>
      <c r="L285" s="23"/>
      <c r="M285" s="169"/>
      <c r="N285" s="170" t="s">
        <v>40</v>
      </c>
      <c r="O285" s="60"/>
      <c r="P285" s="171" t="n">
        <f aca="false">O285*H285</f>
        <v>0</v>
      </c>
      <c r="Q285" s="171" t="n">
        <v>0.00025</v>
      </c>
      <c r="R285" s="171" t="n">
        <f aca="false">Q285*H285</f>
        <v>0.00075</v>
      </c>
      <c r="S285" s="171" t="n">
        <v>0</v>
      </c>
      <c r="T285" s="172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3" t="s">
        <v>206</v>
      </c>
      <c r="AT285" s="173" t="s">
        <v>127</v>
      </c>
      <c r="AU285" s="173" t="s">
        <v>132</v>
      </c>
      <c r="AY285" s="3" t="s">
        <v>125</v>
      </c>
      <c r="BE285" s="174" t="n">
        <f aca="false">IF(N285="základní",J285,0)</f>
        <v>0</v>
      </c>
      <c r="BF285" s="174" t="n">
        <f aca="false">IF(N285="snížená",J285,0)</f>
        <v>0</v>
      </c>
      <c r="BG285" s="174" t="n">
        <f aca="false">IF(N285="zákl. přenesená",J285,0)</f>
        <v>0</v>
      </c>
      <c r="BH285" s="174" t="n">
        <f aca="false">IF(N285="sníž. přenesená",J285,0)</f>
        <v>0</v>
      </c>
      <c r="BI285" s="174" t="n">
        <f aca="false">IF(N285="nulová",J285,0)</f>
        <v>0</v>
      </c>
      <c r="BJ285" s="3" t="s">
        <v>132</v>
      </c>
      <c r="BK285" s="174" t="n">
        <f aca="false">ROUND(I285*H285,2)</f>
        <v>0</v>
      </c>
      <c r="BL285" s="3" t="s">
        <v>206</v>
      </c>
      <c r="BM285" s="173" t="s">
        <v>576</v>
      </c>
    </row>
    <row r="286" s="27" customFormat="true" ht="19.4" hidden="false" customHeight="false" outlineLevel="0" collapsed="false">
      <c r="A286" s="22"/>
      <c r="B286" s="160"/>
      <c r="C286" s="161" t="s">
        <v>577</v>
      </c>
      <c r="D286" s="161" t="s">
        <v>127</v>
      </c>
      <c r="E286" s="162" t="s">
        <v>578</v>
      </c>
      <c r="F286" s="163" t="s">
        <v>579</v>
      </c>
      <c r="G286" s="164" t="s">
        <v>138</v>
      </c>
      <c r="H286" s="165" t="n">
        <v>141.83</v>
      </c>
      <c r="I286" s="166"/>
      <c r="J286" s="167" t="n">
        <f aca="false">ROUND(I286*H286,2)</f>
        <v>0</v>
      </c>
      <c r="K286" s="168" t="s">
        <v>139</v>
      </c>
      <c r="L286" s="23"/>
      <c r="M286" s="169"/>
      <c r="N286" s="170" t="s">
        <v>40</v>
      </c>
      <c r="O286" s="60"/>
      <c r="P286" s="171" t="n">
        <f aca="false">O286*H286</f>
        <v>0</v>
      </c>
      <c r="Q286" s="171" t="n">
        <v>0.0002</v>
      </c>
      <c r="R286" s="171" t="n">
        <f aca="false">Q286*H286</f>
        <v>0.028366</v>
      </c>
      <c r="S286" s="171" t="n">
        <v>0</v>
      </c>
      <c r="T286" s="172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3" t="s">
        <v>206</v>
      </c>
      <c r="AT286" s="173" t="s">
        <v>127</v>
      </c>
      <c r="AU286" s="173" t="s">
        <v>132</v>
      </c>
      <c r="AY286" s="3" t="s">
        <v>125</v>
      </c>
      <c r="BE286" s="174" t="n">
        <f aca="false">IF(N286="základní",J286,0)</f>
        <v>0</v>
      </c>
      <c r="BF286" s="174" t="n">
        <f aca="false">IF(N286="snížená",J286,0)</f>
        <v>0</v>
      </c>
      <c r="BG286" s="174" t="n">
        <f aca="false">IF(N286="zákl. přenesená",J286,0)</f>
        <v>0</v>
      </c>
      <c r="BH286" s="174" t="n">
        <f aca="false">IF(N286="sníž. přenesená",J286,0)</f>
        <v>0</v>
      </c>
      <c r="BI286" s="174" t="n">
        <f aca="false">IF(N286="nulová",J286,0)</f>
        <v>0</v>
      </c>
      <c r="BJ286" s="3" t="s">
        <v>132</v>
      </c>
      <c r="BK286" s="174" t="n">
        <f aca="false">ROUND(I286*H286,2)</f>
        <v>0</v>
      </c>
      <c r="BL286" s="3" t="s">
        <v>206</v>
      </c>
      <c r="BM286" s="173" t="s">
        <v>580</v>
      </c>
    </row>
    <row r="287" s="27" customFormat="true" ht="19.4" hidden="false" customHeight="false" outlineLevel="0" collapsed="false">
      <c r="A287" s="22"/>
      <c r="B287" s="160"/>
      <c r="C287" s="161" t="s">
        <v>581</v>
      </c>
      <c r="D287" s="161" t="s">
        <v>127</v>
      </c>
      <c r="E287" s="162" t="s">
        <v>582</v>
      </c>
      <c r="F287" s="163" t="s">
        <v>583</v>
      </c>
      <c r="G287" s="164" t="s">
        <v>138</v>
      </c>
      <c r="H287" s="165" t="n">
        <v>141.83</v>
      </c>
      <c r="I287" s="166"/>
      <c r="J287" s="167" t="n">
        <f aca="false">ROUND(I287*H287,2)</f>
        <v>0</v>
      </c>
      <c r="K287" s="168" t="s">
        <v>139</v>
      </c>
      <c r="L287" s="23"/>
      <c r="M287" s="169"/>
      <c r="N287" s="170" t="s">
        <v>40</v>
      </c>
      <c r="O287" s="60"/>
      <c r="P287" s="171" t="n">
        <f aca="false">O287*H287</f>
        <v>0</v>
      </c>
      <c r="Q287" s="171" t="n">
        <v>0.00029</v>
      </c>
      <c r="R287" s="171" t="n">
        <f aca="false">Q287*H287</f>
        <v>0.0411307</v>
      </c>
      <c r="S287" s="171" t="n">
        <v>0</v>
      </c>
      <c r="T287" s="172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3" t="s">
        <v>206</v>
      </c>
      <c r="AT287" s="173" t="s">
        <v>127</v>
      </c>
      <c r="AU287" s="173" t="s">
        <v>132</v>
      </c>
      <c r="AY287" s="3" t="s">
        <v>125</v>
      </c>
      <c r="BE287" s="174" t="n">
        <f aca="false">IF(N287="základní",J287,0)</f>
        <v>0</v>
      </c>
      <c r="BF287" s="174" t="n">
        <f aca="false">IF(N287="snížená",J287,0)</f>
        <v>0</v>
      </c>
      <c r="BG287" s="174" t="n">
        <f aca="false">IF(N287="zákl. přenesená",J287,0)</f>
        <v>0</v>
      </c>
      <c r="BH287" s="174" t="n">
        <f aca="false">IF(N287="sníž. přenesená",J287,0)</f>
        <v>0</v>
      </c>
      <c r="BI287" s="174" t="n">
        <f aca="false">IF(N287="nulová",J287,0)</f>
        <v>0</v>
      </c>
      <c r="BJ287" s="3" t="s">
        <v>132</v>
      </c>
      <c r="BK287" s="174" t="n">
        <f aca="false">ROUND(I287*H287,2)</f>
        <v>0</v>
      </c>
      <c r="BL287" s="3" t="s">
        <v>206</v>
      </c>
      <c r="BM287" s="173" t="s">
        <v>584</v>
      </c>
    </row>
    <row r="288" s="27" customFormat="true" ht="16.5" hidden="false" customHeight="true" outlineLevel="0" collapsed="false">
      <c r="A288" s="22"/>
      <c r="B288" s="160"/>
      <c r="C288" s="161" t="s">
        <v>585</v>
      </c>
      <c r="D288" s="161" t="s">
        <v>127</v>
      </c>
      <c r="E288" s="162" t="s">
        <v>586</v>
      </c>
      <c r="F288" s="163" t="s">
        <v>587</v>
      </c>
      <c r="G288" s="164" t="s">
        <v>138</v>
      </c>
      <c r="H288" s="165" t="n">
        <v>15.3</v>
      </c>
      <c r="I288" s="166"/>
      <c r="J288" s="167" t="n">
        <f aca="false">ROUND(I288*H288,2)</f>
        <v>0</v>
      </c>
      <c r="K288" s="168" t="s">
        <v>139</v>
      </c>
      <c r="L288" s="23"/>
      <c r="M288" s="169"/>
      <c r="N288" s="170" t="s">
        <v>40</v>
      </c>
      <c r="O288" s="60"/>
      <c r="P288" s="171" t="n">
        <f aca="false">O288*H288</f>
        <v>0</v>
      </c>
      <c r="Q288" s="171" t="n">
        <v>0.00028</v>
      </c>
      <c r="R288" s="171" t="n">
        <f aca="false">Q288*H288</f>
        <v>0.004284</v>
      </c>
      <c r="S288" s="171" t="n">
        <v>0</v>
      </c>
      <c r="T288" s="172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3" t="s">
        <v>206</v>
      </c>
      <c r="AT288" s="173" t="s">
        <v>127</v>
      </c>
      <c r="AU288" s="173" t="s">
        <v>132</v>
      </c>
      <c r="AY288" s="3" t="s">
        <v>125</v>
      </c>
      <c r="BE288" s="174" t="n">
        <f aca="false">IF(N288="základní",J288,0)</f>
        <v>0</v>
      </c>
      <c r="BF288" s="174" t="n">
        <f aca="false">IF(N288="snížená",J288,0)</f>
        <v>0</v>
      </c>
      <c r="BG288" s="174" t="n">
        <f aca="false">IF(N288="zákl. přenesená",J288,0)</f>
        <v>0</v>
      </c>
      <c r="BH288" s="174" t="n">
        <f aca="false">IF(N288="sníž. přenesená",J288,0)</f>
        <v>0</v>
      </c>
      <c r="BI288" s="174" t="n">
        <f aca="false">IF(N288="nulová",J288,0)</f>
        <v>0</v>
      </c>
      <c r="BJ288" s="3" t="s">
        <v>132</v>
      </c>
      <c r="BK288" s="174" t="n">
        <f aca="false">ROUND(I288*H288,2)</f>
        <v>0</v>
      </c>
      <c r="BL288" s="3" t="s">
        <v>206</v>
      </c>
      <c r="BM288" s="173" t="s">
        <v>588</v>
      </c>
    </row>
    <row r="289" s="175" customFormat="true" ht="12.8" hidden="false" customHeight="false" outlineLevel="0" collapsed="false">
      <c r="B289" s="176"/>
      <c r="D289" s="110" t="s">
        <v>141</v>
      </c>
      <c r="E289" s="177"/>
      <c r="F289" s="178" t="s">
        <v>589</v>
      </c>
      <c r="H289" s="179" t="n">
        <v>8.5</v>
      </c>
      <c r="I289" s="180"/>
      <c r="L289" s="176"/>
      <c r="M289" s="181"/>
      <c r="N289" s="182"/>
      <c r="O289" s="182"/>
      <c r="P289" s="182"/>
      <c r="Q289" s="182"/>
      <c r="R289" s="182"/>
      <c r="S289" s="182"/>
      <c r="T289" s="183"/>
      <c r="AT289" s="177" t="s">
        <v>141</v>
      </c>
      <c r="AU289" s="177" t="s">
        <v>132</v>
      </c>
      <c r="AV289" s="175" t="s">
        <v>132</v>
      </c>
      <c r="AW289" s="175" t="s">
        <v>31</v>
      </c>
      <c r="AX289" s="175" t="s">
        <v>74</v>
      </c>
      <c r="AY289" s="177" t="s">
        <v>125</v>
      </c>
    </row>
    <row r="290" s="175" customFormat="true" ht="12.8" hidden="false" customHeight="false" outlineLevel="0" collapsed="false">
      <c r="B290" s="176"/>
      <c r="D290" s="110" t="s">
        <v>141</v>
      </c>
      <c r="E290" s="177"/>
      <c r="F290" s="178" t="s">
        <v>590</v>
      </c>
      <c r="H290" s="179" t="n">
        <v>6.8</v>
      </c>
      <c r="I290" s="180"/>
      <c r="L290" s="176"/>
      <c r="M290" s="181"/>
      <c r="N290" s="182"/>
      <c r="O290" s="182"/>
      <c r="P290" s="182"/>
      <c r="Q290" s="182"/>
      <c r="R290" s="182"/>
      <c r="S290" s="182"/>
      <c r="T290" s="183"/>
      <c r="AT290" s="177" t="s">
        <v>141</v>
      </c>
      <c r="AU290" s="177" t="s">
        <v>132</v>
      </c>
      <c r="AV290" s="175" t="s">
        <v>132</v>
      </c>
      <c r="AW290" s="175" t="s">
        <v>31</v>
      </c>
      <c r="AX290" s="175" t="s">
        <v>74</v>
      </c>
      <c r="AY290" s="177" t="s">
        <v>125</v>
      </c>
    </row>
    <row r="291" s="184" customFormat="true" ht="12.8" hidden="false" customHeight="false" outlineLevel="0" collapsed="false">
      <c r="B291" s="185"/>
      <c r="D291" s="110" t="s">
        <v>141</v>
      </c>
      <c r="E291" s="186"/>
      <c r="F291" s="187" t="s">
        <v>149</v>
      </c>
      <c r="H291" s="188" t="n">
        <v>15.3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141</v>
      </c>
      <c r="AU291" s="186" t="s">
        <v>132</v>
      </c>
      <c r="AV291" s="184" t="s">
        <v>131</v>
      </c>
      <c r="AW291" s="184" t="s">
        <v>31</v>
      </c>
      <c r="AX291" s="184" t="s">
        <v>79</v>
      </c>
      <c r="AY291" s="186" t="s">
        <v>125</v>
      </c>
    </row>
    <row r="292" s="146" customFormat="true" ht="25.9" hidden="false" customHeight="true" outlineLevel="0" collapsed="false">
      <c r="B292" s="147"/>
      <c r="D292" s="148" t="s">
        <v>73</v>
      </c>
      <c r="E292" s="148" t="s">
        <v>591</v>
      </c>
      <c r="F292" s="148" t="s">
        <v>592</v>
      </c>
      <c r="I292" s="150"/>
      <c r="J292" s="151" t="n">
        <f aca="false">BK292</f>
        <v>0</v>
      </c>
      <c r="L292" s="147"/>
      <c r="M292" s="152"/>
      <c r="N292" s="153"/>
      <c r="O292" s="153"/>
      <c r="P292" s="154" t="n">
        <f aca="false">SUM(P293:P299)</f>
        <v>0</v>
      </c>
      <c r="Q292" s="153"/>
      <c r="R292" s="154" t="n">
        <f aca="false">SUM(R293:R299)</f>
        <v>0</v>
      </c>
      <c r="S292" s="153"/>
      <c r="T292" s="155" t="n">
        <f aca="false">SUM(T293:T299)</f>
        <v>0</v>
      </c>
      <c r="AR292" s="148" t="s">
        <v>131</v>
      </c>
      <c r="AT292" s="156" t="s">
        <v>73</v>
      </c>
      <c r="AU292" s="156" t="s">
        <v>74</v>
      </c>
      <c r="AY292" s="148" t="s">
        <v>125</v>
      </c>
      <c r="BK292" s="157" t="n">
        <f aca="false">SUM(BK293:BK299)</f>
        <v>0</v>
      </c>
    </row>
    <row r="293" s="27" customFormat="true" ht="16.5" hidden="false" customHeight="true" outlineLevel="0" collapsed="false">
      <c r="A293" s="22"/>
      <c r="B293" s="160"/>
      <c r="C293" s="161" t="s">
        <v>593</v>
      </c>
      <c r="D293" s="161" t="s">
        <v>127</v>
      </c>
      <c r="E293" s="162" t="s">
        <v>594</v>
      </c>
      <c r="F293" s="163" t="s">
        <v>595</v>
      </c>
      <c r="G293" s="164" t="s">
        <v>196</v>
      </c>
      <c r="H293" s="165" t="n">
        <v>8</v>
      </c>
      <c r="I293" s="166"/>
      <c r="J293" s="167" t="n">
        <f aca="false">ROUND(I293*H293,2)</f>
        <v>0</v>
      </c>
      <c r="K293" s="168" t="s">
        <v>412</v>
      </c>
      <c r="L293" s="23"/>
      <c r="M293" s="169"/>
      <c r="N293" s="170" t="s">
        <v>40</v>
      </c>
      <c r="O293" s="60"/>
      <c r="P293" s="171" t="n">
        <f aca="false">O293*H293</f>
        <v>0</v>
      </c>
      <c r="Q293" s="171" t="n">
        <v>0</v>
      </c>
      <c r="R293" s="171" t="n">
        <f aca="false">Q293*H293</f>
        <v>0</v>
      </c>
      <c r="S293" s="171" t="n">
        <v>0</v>
      </c>
      <c r="T293" s="172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3" t="s">
        <v>596</v>
      </c>
      <c r="AT293" s="173" t="s">
        <v>127</v>
      </c>
      <c r="AU293" s="173" t="s">
        <v>79</v>
      </c>
      <c r="AY293" s="3" t="s">
        <v>125</v>
      </c>
      <c r="BE293" s="174" t="n">
        <f aca="false">IF(N293="základní",J293,0)</f>
        <v>0</v>
      </c>
      <c r="BF293" s="174" t="n">
        <f aca="false">IF(N293="snížená",J293,0)</f>
        <v>0</v>
      </c>
      <c r="BG293" s="174" t="n">
        <f aca="false">IF(N293="zákl. přenesená",J293,0)</f>
        <v>0</v>
      </c>
      <c r="BH293" s="174" t="n">
        <f aca="false">IF(N293="sníž. přenesená",J293,0)</f>
        <v>0</v>
      </c>
      <c r="BI293" s="174" t="n">
        <f aca="false">IF(N293="nulová",J293,0)</f>
        <v>0</v>
      </c>
      <c r="BJ293" s="3" t="s">
        <v>132</v>
      </c>
      <c r="BK293" s="174" t="n">
        <f aca="false">ROUND(I293*H293,2)</f>
        <v>0</v>
      </c>
      <c r="BL293" s="3" t="s">
        <v>596</v>
      </c>
      <c r="BM293" s="173" t="s">
        <v>597</v>
      </c>
    </row>
    <row r="294" s="175" customFormat="true" ht="12.8" hidden="false" customHeight="false" outlineLevel="0" collapsed="false">
      <c r="B294" s="176"/>
      <c r="D294" s="110" t="s">
        <v>141</v>
      </c>
      <c r="E294" s="177"/>
      <c r="F294" s="178" t="s">
        <v>598</v>
      </c>
      <c r="H294" s="179" t="n">
        <v>4</v>
      </c>
      <c r="I294" s="180"/>
      <c r="L294" s="176"/>
      <c r="M294" s="181"/>
      <c r="N294" s="182"/>
      <c r="O294" s="182"/>
      <c r="P294" s="182"/>
      <c r="Q294" s="182"/>
      <c r="R294" s="182"/>
      <c r="S294" s="182"/>
      <c r="T294" s="183"/>
      <c r="AT294" s="177" t="s">
        <v>141</v>
      </c>
      <c r="AU294" s="177" t="s">
        <v>79</v>
      </c>
      <c r="AV294" s="175" t="s">
        <v>132</v>
      </c>
      <c r="AW294" s="175" t="s">
        <v>31</v>
      </c>
      <c r="AX294" s="175" t="s">
        <v>74</v>
      </c>
      <c r="AY294" s="177" t="s">
        <v>125</v>
      </c>
    </row>
    <row r="295" s="175" customFormat="true" ht="12.8" hidden="false" customHeight="false" outlineLevel="0" collapsed="false">
      <c r="B295" s="176"/>
      <c r="D295" s="110" t="s">
        <v>141</v>
      </c>
      <c r="E295" s="177"/>
      <c r="F295" s="178" t="s">
        <v>599</v>
      </c>
      <c r="H295" s="179" t="n">
        <v>4</v>
      </c>
      <c r="I295" s="180"/>
      <c r="L295" s="176"/>
      <c r="M295" s="181"/>
      <c r="N295" s="182"/>
      <c r="O295" s="182"/>
      <c r="P295" s="182"/>
      <c r="Q295" s="182"/>
      <c r="R295" s="182"/>
      <c r="S295" s="182"/>
      <c r="T295" s="183"/>
      <c r="AT295" s="177" t="s">
        <v>141</v>
      </c>
      <c r="AU295" s="177" t="s">
        <v>79</v>
      </c>
      <c r="AV295" s="175" t="s">
        <v>132</v>
      </c>
      <c r="AW295" s="175" t="s">
        <v>31</v>
      </c>
      <c r="AX295" s="175" t="s">
        <v>74</v>
      </c>
      <c r="AY295" s="177" t="s">
        <v>125</v>
      </c>
    </row>
    <row r="296" s="184" customFormat="true" ht="12.8" hidden="false" customHeight="false" outlineLevel="0" collapsed="false">
      <c r="B296" s="185"/>
      <c r="D296" s="110" t="s">
        <v>141</v>
      </c>
      <c r="E296" s="186"/>
      <c r="F296" s="187" t="s">
        <v>149</v>
      </c>
      <c r="H296" s="188" t="n">
        <v>8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141</v>
      </c>
      <c r="AU296" s="186" t="s">
        <v>79</v>
      </c>
      <c r="AV296" s="184" t="s">
        <v>131</v>
      </c>
      <c r="AW296" s="184" t="s">
        <v>31</v>
      </c>
      <c r="AX296" s="184" t="s">
        <v>79</v>
      </c>
      <c r="AY296" s="186" t="s">
        <v>125</v>
      </c>
    </row>
    <row r="297" s="27" customFormat="true" ht="16.5" hidden="false" customHeight="true" outlineLevel="0" collapsed="false">
      <c r="A297" s="22"/>
      <c r="B297" s="160"/>
      <c r="C297" s="161" t="s">
        <v>600</v>
      </c>
      <c r="D297" s="161" t="s">
        <v>127</v>
      </c>
      <c r="E297" s="162" t="s">
        <v>601</v>
      </c>
      <c r="F297" s="163" t="s">
        <v>602</v>
      </c>
      <c r="G297" s="164" t="s">
        <v>196</v>
      </c>
      <c r="H297" s="165" t="n">
        <v>5</v>
      </c>
      <c r="I297" s="166"/>
      <c r="J297" s="167" t="n">
        <f aca="false">ROUND(I297*H297,2)</f>
        <v>0</v>
      </c>
      <c r="K297" s="168" t="s">
        <v>412</v>
      </c>
      <c r="L297" s="23"/>
      <c r="M297" s="169"/>
      <c r="N297" s="170" t="s">
        <v>40</v>
      </c>
      <c r="O297" s="60"/>
      <c r="P297" s="171" t="n">
        <f aca="false">O297*H297</f>
        <v>0</v>
      </c>
      <c r="Q297" s="171" t="n">
        <v>0</v>
      </c>
      <c r="R297" s="171" t="n">
        <f aca="false">Q297*H297</f>
        <v>0</v>
      </c>
      <c r="S297" s="171" t="n">
        <v>0</v>
      </c>
      <c r="T297" s="172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3" t="s">
        <v>596</v>
      </c>
      <c r="AT297" s="173" t="s">
        <v>127</v>
      </c>
      <c r="AU297" s="173" t="s">
        <v>79</v>
      </c>
      <c r="AY297" s="3" t="s">
        <v>125</v>
      </c>
      <c r="BE297" s="174" t="n">
        <f aca="false">IF(N297="základní",J297,0)</f>
        <v>0</v>
      </c>
      <c r="BF297" s="174" t="n">
        <f aca="false">IF(N297="snížená",J297,0)</f>
        <v>0</v>
      </c>
      <c r="BG297" s="174" t="n">
        <f aca="false">IF(N297="zákl. přenesená",J297,0)</f>
        <v>0</v>
      </c>
      <c r="BH297" s="174" t="n">
        <f aca="false">IF(N297="sníž. přenesená",J297,0)</f>
        <v>0</v>
      </c>
      <c r="BI297" s="174" t="n">
        <f aca="false">IF(N297="nulová",J297,0)</f>
        <v>0</v>
      </c>
      <c r="BJ297" s="3" t="s">
        <v>132</v>
      </c>
      <c r="BK297" s="174" t="n">
        <f aca="false">ROUND(I297*H297,2)</f>
        <v>0</v>
      </c>
      <c r="BL297" s="3" t="s">
        <v>596</v>
      </c>
      <c r="BM297" s="173" t="s">
        <v>603</v>
      </c>
    </row>
    <row r="298" s="175" customFormat="true" ht="12.8" hidden="false" customHeight="false" outlineLevel="0" collapsed="false">
      <c r="B298" s="176"/>
      <c r="D298" s="110" t="s">
        <v>141</v>
      </c>
      <c r="E298" s="177"/>
      <c r="F298" s="178" t="s">
        <v>604</v>
      </c>
      <c r="H298" s="179" t="n">
        <v>5</v>
      </c>
      <c r="I298" s="180"/>
      <c r="L298" s="176"/>
      <c r="M298" s="181"/>
      <c r="N298" s="182"/>
      <c r="O298" s="182"/>
      <c r="P298" s="182"/>
      <c r="Q298" s="182"/>
      <c r="R298" s="182"/>
      <c r="S298" s="182"/>
      <c r="T298" s="183"/>
      <c r="AT298" s="177" t="s">
        <v>141</v>
      </c>
      <c r="AU298" s="177" t="s">
        <v>79</v>
      </c>
      <c r="AV298" s="175" t="s">
        <v>132</v>
      </c>
      <c r="AW298" s="175" t="s">
        <v>31</v>
      </c>
      <c r="AX298" s="175" t="s">
        <v>74</v>
      </c>
      <c r="AY298" s="177" t="s">
        <v>125</v>
      </c>
    </row>
    <row r="299" s="184" customFormat="true" ht="12.8" hidden="false" customHeight="false" outlineLevel="0" collapsed="false">
      <c r="B299" s="185"/>
      <c r="D299" s="110" t="s">
        <v>141</v>
      </c>
      <c r="E299" s="186"/>
      <c r="F299" s="187" t="s">
        <v>149</v>
      </c>
      <c r="H299" s="188" t="n">
        <v>5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141</v>
      </c>
      <c r="AU299" s="186" t="s">
        <v>79</v>
      </c>
      <c r="AV299" s="184" t="s">
        <v>131</v>
      </c>
      <c r="AW299" s="184" t="s">
        <v>31</v>
      </c>
      <c r="AX299" s="184" t="s">
        <v>79</v>
      </c>
      <c r="AY299" s="186" t="s">
        <v>125</v>
      </c>
    </row>
    <row r="300" s="146" customFormat="true" ht="25.9" hidden="false" customHeight="true" outlineLevel="0" collapsed="false">
      <c r="B300" s="147"/>
      <c r="D300" s="148" t="s">
        <v>73</v>
      </c>
      <c r="E300" s="148" t="s">
        <v>605</v>
      </c>
      <c r="F300" s="148" t="s">
        <v>606</v>
      </c>
      <c r="I300" s="150"/>
      <c r="J300" s="151" t="n">
        <f aca="false">BK300</f>
        <v>0</v>
      </c>
      <c r="L300" s="147"/>
      <c r="M300" s="152"/>
      <c r="N300" s="153"/>
      <c r="O300" s="153"/>
      <c r="P300" s="154" t="n">
        <f aca="false">P301+P303+P305</f>
        <v>0</v>
      </c>
      <c r="Q300" s="153"/>
      <c r="R300" s="154" t="n">
        <f aca="false">R301+R303+R305</f>
        <v>0</v>
      </c>
      <c r="S300" s="153"/>
      <c r="T300" s="155" t="n">
        <f aca="false">T301+T303+T305</f>
        <v>0</v>
      </c>
      <c r="AR300" s="148" t="s">
        <v>160</v>
      </c>
      <c r="AT300" s="156" t="s">
        <v>73</v>
      </c>
      <c r="AU300" s="156" t="s">
        <v>74</v>
      </c>
      <c r="AY300" s="148" t="s">
        <v>125</v>
      </c>
      <c r="BK300" s="157" t="n">
        <f aca="false">BK301+BK303+BK305</f>
        <v>0</v>
      </c>
    </row>
    <row r="301" s="146" customFormat="true" ht="22.8" hidden="false" customHeight="true" outlineLevel="0" collapsed="false">
      <c r="B301" s="147"/>
      <c r="D301" s="148" t="s">
        <v>73</v>
      </c>
      <c r="E301" s="148" t="s">
        <v>607</v>
      </c>
      <c r="F301" s="148" t="s">
        <v>608</v>
      </c>
      <c r="I301" s="150"/>
      <c r="J301" s="159" t="n">
        <f aca="false">BK301</f>
        <v>0</v>
      </c>
      <c r="L301" s="147"/>
      <c r="M301" s="152"/>
      <c r="N301" s="153"/>
      <c r="O301" s="153"/>
      <c r="P301" s="154" t="n">
        <f aca="false">P302</f>
        <v>0</v>
      </c>
      <c r="Q301" s="153"/>
      <c r="R301" s="154" t="n">
        <f aca="false">R302</f>
        <v>0</v>
      </c>
      <c r="S301" s="153"/>
      <c r="T301" s="155" t="n">
        <f aca="false">T302</f>
        <v>0</v>
      </c>
      <c r="AR301" s="148" t="s">
        <v>160</v>
      </c>
      <c r="AT301" s="156" t="s">
        <v>73</v>
      </c>
      <c r="AU301" s="156" t="s">
        <v>79</v>
      </c>
      <c r="AY301" s="148" t="s">
        <v>125</v>
      </c>
      <c r="BK301" s="157" t="n">
        <f aca="false">BK302</f>
        <v>0</v>
      </c>
    </row>
    <row r="302" s="27" customFormat="true" ht="16.5" hidden="false" customHeight="true" outlineLevel="0" collapsed="false">
      <c r="A302" s="22"/>
      <c r="B302" s="160"/>
      <c r="C302" s="161" t="s">
        <v>609</v>
      </c>
      <c r="D302" s="161" t="s">
        <v>127</v>
      </c>
      <c r="E302" s="162" t="s">
        <v>610</v>
      </c>
      <c r="F302" s="163" t="s">
        <v>611</v>
      </c>
      <c r="G302" s="164" t="s">
        <v>130</v>
      </c>
      <c r="H302" s="165" t="n">
        <v>1</v>
      </c>
      <c r="I302" s="166"/>
      <c r="J302" s="167" t="n">
        <f aca="false">ROUND(I302*H302,2)</f>
        <v>0</v>
      </c>
      <c r="K302" s="168" t="s">
        <v>139</v>
      </c>
      <c r="L302" s="23"/>
      <c r="M302" s="169"/>
      <c r="N302" s="170" t="s">
        <v>40</v>
      </c>
      <c r="O302" s="60"/>
      <c r="P302" s="171" t="n">
        <f aca="false">O302*H302</f>
        <v>0</v>
      </c>
      <c r="Q302" s="171" t="n">
        <v>0</v>
      </c>
      <c r="R302" s="171" t="n">
        <f aca="false">Q302*H302</f>
        <v>0</v>
      </c>
      <c r="S302" s="171" t="n">
        <v>0</v>
      </c>
      <c r="T302" s="172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3" t="s">
        <v>612</v>
      </c>
      <c r="AT302" s="173" t="s">
        <v>127</v>
      </c>
      <c r="AU302" s="173" t="s">
        <v>132</v>
      </c>
      <c r="AY302" s="3" t="s">
        <v>125</v>
      </c>
      <c r="BE302" s="174" t="n">
        <f aca="false">IF(N302="základní",J302,0)</f>
        <v>0</v>
      </c>
      <c r="BF302" s="174" t="n">
        <f aca="false">IF(N302="snížená",J302,0)</f>
        <v>0</v>
      </c>
      <c r="BG302" s="174" t="n">
        <f aca="false">IF(N302="zákl. přenesená",J302,0)</f>
        <v>0</v>
      </c>
      <c r="BH302" s="174" t="n">
        <f aca="false">IF(N302="sníž. přenesená",J302,0)</f>
        <v>0</v>
      </c>
      <c r="BI302" s="174" t="n">
        <f aca="false">IF(N302="nulová",J302,0)</f>
        <v>0</v>
      </c>
      <c r="BJ302" s="3" t="s">
        <v>132</v>
      </c>
      <c r="BK302" s="174" t="n">
        <f aca="false">ROUND(I302*H302,2)</f>
        <v>0</v>
      </c>
      <c r="BL302" s="3" t="s">
        <v>612</v>
      </c>
      <c r="BM302" s="173" t="s">
        <v>613</v>
      </c>
    </row>
    <row r="303" s="146" customFormat="true" ht="22.8" hidden="false" customHeight="true" outlineLevel="0" collapsed="false">
      <c r="B303" s="147"/>
      <c r="D303" s="148" t="s">
        <v>73</v>
      </c>
      <c r="E303" s="148" t="s">
        <v>614</v>
      </c>
      <c r="F303" s="148" t="s">
        <v>615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P304</f>
        <v>0</v>
      </c>
      <c r="Q303" s="153"/>
      <c r="R303" s="154" t="n">
        <f aca="false">R304</f>
        <v>0</v>
      </c>
      <c r="S303" s="153"/>
      <c r="T303" s="155" t="n">
        <f aca="false">T304</f>
        <v>0</v>
      </c>
      <c r="AR303" s="148" t="s">
        <v>160</v>
      </c>
      <c r="AT303" s="156" t="s">
        <v>73</v>
      </c>
      <c r="AU303" s="156" t="s">
        <v>79</v>
      </c>
      <c r="AY303" s="148" t="s">
        <v>125</v>
      </c>
      <c r="BK303" s="157" t="n">
        <f aca="false">BK304</f>
        <v>0</v>
      </c>
    </row>
    <row r="304" s="27" customFormat="true" ht="16.5" hidden="false" customHeight="true" outlineLevel="0" collapsed="false">
      <c r="A304" s="22"/>
      <c r="B304" s="160"/>
      <c r="C304" s="161" t="s">
        <v>616</v>
      </c>
      <c r="D304" s="161" t="s">
        <v>127</v>
      </c>
      <c r="E304" s="162" t="s">
        <v>617</v>
      </c>
      <c r="F304" s="163" t="s">
        <v>618</v>
      </c>
      <c r="G304" s="164" t="s">
        <v>130</v>
      </c>
      <c r="H304" s="165" t="n">
        <v>1</v>
      </c>
      <c r="I304" s="166"/>
      <c r="J304" s="167" t="n">
        <f aca="false">ROUND(I304*H304,2)</f>
        <v>0</v>
      </c>
      <c r="K304" s="168" t="s">
        <v>139</v>
      </c>
      <c r="L304" s="23"/>
      <c r="M304" s="169"/>
      <c r="N304" s="170" t="s">
        <v>40</v>
      </c>
      <c r="O304" s="60"/>
      <c r="P304" s="171" t="n">
        <f aca="false">O304*H304</f>
        <v>0</v>
      </c>
      <c r="Q304" s="171" t="n">
        <v>0</v>
      </c>
      <c r="R304" s="171" t="n">
        <f aca="false">Q304*H304</f>
        <v>0</v>
      </c>
      <c r="S304" s="171" t="n">
        <v>0</v>
      </c>
      <c r="T304" s="172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3" t="s">
        <v>612</v>
      </c>
      <c r="AT304" s="173" t="s">
        <v>127</v>
      </c>
      <c r="AU304" s="173" t="s">
        <v>132</v>
      </c>
      <c r="AY304" s="3" t="s">
        <v>125</v>
      </c>
      <c r="BE304" s="174" t="n">
        <f aca="false">IF(N304="základní",J304,0)</f>
        <v>0</v>
      </c>
      <c r="BF304" s="174" t="n">
        <f aca="false">IF(N304="snížená",J304,0)</f>
        <v>0</v>
      </c>
      <c r="BG304" s="174" t="n">
        <f aca="false">IF(N304="zákl. přenesená",J304,0)</f>
        <v>0</v>
      </c>
      <c r="BH304" s="174" t="n">
        <f aca="false">IF(N304="sníž. přenesená",J304,0)</f>
        <v>0</v>
      </c>
      <c r="BI304" s="174" t="n">
        <f aca="false">IF(N304="nulová",J304,0)</f>
        <v>0</v>
      </c>
      <c r="BJ304" s="3" t="s">
        <v>132</v>
      </c>
      <c r="BK304" s="174" t="n">
        <f aca="false">ROUND(I304*H304,2)</f>
        <v>0</v>
      </c>
      <c r="BL304" s="3" t="s">
        <v>612</v>
      </c>
      <c r="BM304" s="173" t="s">
        <v>619</v>
      </c>
    </row>
    <row r="305" s="146" customFormat="true" ht="22.8" hidden="false" customHeight="true" outlineLevel="0" collapsed="false">
      <c r="B305" s="147"/>
      <c r="D305" s="148" t="s">
        <v>73</v>
      </c>
      <c r="E305" s="148" t="s">
        <v>620</v>
      </c>
      <c r="F305" s="148" t="s">
        <v>621</v>
      </c>
      <c r="I305" s="150"/>
      <c r="J305" s="159" t="n">
        <f aca="false">BK305</f>
        <v>0</v>
      </c>
      <c r="L305" s="147"/>
      <c r="M305" s="152"/>
      <c r="N305" s="153"/>
      <c r="O305" s="153"/>
      <c r="P305" s="154" t="n">
        <f aca="false">P306</f>
        <v>0</v>
      </c>
      <c r="Q305" s="153"/>
      <c r="R305" s="154" t="n">
        <f aca="false">R306</f>
        <v>0</v>
      </c>
      <c r="S305" s="153"/>
      <c r="T305" s="155" t="n">
        <f aca="false">T306</f>
        <v>0</v>
      </c>
      <c r="AR305" s="148" t="s">
        <v>160</v>
      </c>
      <c r="AT305" s="156" t="s">
        <v>73</v>
      </c>
      <c r="AU305" s="156" t="s">
        <v>79</v>
      </c>
      <c r="AY305" s="148" t="s">
        <v>125</v>
      </c>
      <c r="BK305" s="157" t="n">
        <f aca="false">BK306</f>
        <v>0</v>
      </c>
    </row>
    <row r="306" s="27" customFormat="true" ht="16.5" hidden="false" customHeight="true" outlineLevel="0" collapsed="false">
      <c r="A306" s="22"/>
      <c r="B306" s="160"/>
      <c r="C306" s="161" t="s">
        <v>622</v>
      </c>
      <c r="D306" s="161" t="s">
        <v>127</v>
      </c>
      <c r="E306" s="162" t="s">
        <v>623</v>
      </c>
      <c r="F306" s="163" t="s">
        <v>624</v>
      </c>
      <c r="G306" s="164" t="s">
        <v>130</v>
      </c>
      <c r="H306" s="165" t="n">
        <v>1</v>
      </c>
      <c r="I306" s="166"/>
      <c r="J306" s="167" t="n">
        <f aca="false">ROUND(I306*H306,2)</f>
        <v>0</v>
      </c>
      <c r="K306" s="168" t="s">
        <v>139</v>
      </c>
      <c r="L306" s="23"/>
      <c r="M306" s="214"/>
      <c r="N306" s="215" t="s">
        <v>40</v>
      </c>
      <c r="O306" s="216"/>
      <c r="P306" s="217" t="n">
        <f aca="false">O306*H306</f>
        <v>0</v>
      </c>
      <c r="Q306" s="217" t="n">
        <v>0</v>
      </c>
      <c r="R306" s="217" t="n">
        <f aca="false">Q306*H306</f>
        <v>0</v>
      </c>
      <c r="S306" s="217" t="n">
        <v>0</v>
      </c>
      <c r="T306" s="218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3" t="s">
        <v>612</v>
      </c>
      <c r="AT306" s="173" t="s">
        <v>127</v>
      </c>
      <c r="AU306" s="173" t="s">
        <v>132</v>
      </c>
      <c r="AY306" s="3" t="s">
        <v>125</v>
      </c>
      <c r="BE306" s="174" t="n">
        <f aca="false">IF(N306="základní",J306,0)</f>
        <v>0</v>
      </c>
      <c r="BF306" s="174" t="n">
        <f aca="false">IF(N306="snížená",J306,0)</f>
        <v>0</v>
      </c>
      <c r="BG306" s="174" t="n">
        <f aca="false">IF(N306="zákl. přenesená",J306,0)</f>
        <v>0</v>
      </c>
      <c r="BH306" s="174" t="n">
        <f aca="false">IF(N306="sníž. přenesená",J306,0)</f>
        <v>0</v>
      </c>
      <c r="BI306" s="174" t="n">
        <f aca="false">IF(N306="nulová",J306,0)</f>
        <v>0</v>
      </c>
      <c r="BJ306" s="3" t="s">
        <v>132</v>
      </c>
      <c r="BK306" s="174" t="n">
        <f aca="false">ROUND(I306*H306,2)</f>
        <v>0</v>
      </c>
      <c r="BL306" s="3" t="s">
        <v>612</v>
      </c>
      <c r="BM306" s="173" t="s">
        <v>625</v>
      </c>
    </row>
    <row r="307" s="27" customFormat="true" ht="6.95" hidden="false" customHeight="true" outlineLevel="0" collapsed="false">
      <c r="A307" s="22"/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23"/>
      <c r="M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</sheetData>
  <autoFilter ref="C134:K306"/>
  <mergeCells count="6">
    <mergeCell ref="L2:V2"/>
    <mergeCell ref="E7:H7"/>
    <mergeCell ref="E16:H16"/>
    <mergeCell ref="E25:H25"/>
    <mergeCell ref="E85:H85"/>
    <mergeCell ref="E127:H127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2021-05-31T09:27:02Z</dcterms:created>
  <dc:creator>Eva-TOSH\Eva</dc:creator>
  <dc:description/>
  <dc:language>cs-CZ</dc:language>
  <cp:lastModifiedBy/>
  <cp:lastPrinted>2021-05-31T13:34:46Z</cp:lastPrinted>
  <dcterms:modified xsi:type="dcterms:W3CDTF">2021-05-31T13:35:49Z</dcterms:modified>
  <cp:revision>1</cp:revision>
  <dc:subject/>
  <dc:title/>
</cp:coreProperties>
</file>